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0"/>
  </bookViews>
  <sheets>
    <sheet name="Lagresultat" sheetId="1" r:id="rId1"/>
    <sheet name="blad1" sheetId="2" r:id="rId2"/>
    <sheet name="tävl-SL-1" sheetId="3" r:id="rId3"/>
    <sheet name="tävl-SL-2" sheetId="4" r:id="rId4"/>
    <sheet name="tävl-SL-3" sheetId="5" r:id="rId5"/>
    <sheet name="tävl-bänk-1" sheetId="6" r:id="rId6"/>
    <sheet name="tävl-bänk-2" sheetId="7" r:id="rId7"/>
    <sheet name="tävl-bänk-3" sheetId="8" r:id="rId8"/>
    <sheet name="tävl-bänk-5" sheetId="9" r:id="rId9"/>
    <sheet name="Koefficienter" sheetId="10" r:id="rId10"/>
    <sheet name="Woman" sheetId="11" r:id="rId11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<sst xmlns="http://schemas.openxmlformats.org/spreadsheetml/2006/main" count="665" uniqueCount="134">
  <si>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</si>
  <si>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</si>
  <si>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</si>
  <si>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</si>
  <si>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</si>
  <si>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</si>
  <si>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</si>
  <si>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</si>
  <si>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</si>
  <si>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</si>
  <si>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</si>
  <si>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</si>
  <si>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</si>
  <si>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</si>
  <si>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</si>
  <si>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</si>
  <si>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</si>
  <si>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</si>
  <si>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</si>
  <si>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</si>
  <si>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</si>
  <si>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</si>
  <si>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</si>
  <si>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</si>
  <si>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</si>
  <si>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</si>
  <si>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</si>
  <si>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</si>
  <si>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</si>
  <si>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</si>
  <si>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</si>
  <si>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</si>
  <si>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</si>
  <si>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</si>
  <si>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</si>
  <si>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</si>
  <si>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</si>
  <si>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</si>
  <si>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Ramdala IF</t>
  </si>
  <si>
    <t>Kalmar AK</t>
  </si>
  <si>
    <t>Björn Milesson</t>
  </si>
  <si>
    <t>Jörgen Almqvist</t>
  </si>
  <si>
    <t>Tävlingsprotokoll sändes till: Svenska Styrkelyftförbundet,Munktellarenan, 63342 Eskilstuna</t>
  </si>
  <si>
    <t>Antal blad:</t>
  </si>
  <si>
    <t>Antal blad: 3</t>
  </si>
  <si>
    <t>Krister Salste</t>
  </si>
  <si>
    <t>Henrik Aringer</t>
  </si>
  <si>
    <t>Henrik Leandersson</t>
  </si>
  <si>
    <t>Magnus Arvidsson</t>
  </si>
  <si>
    <t>Jonas Forsmark</t>
  </si>
  <si>
    <t>STYRKELYFT</t>
  </si>
  <si>
    <t>2</t>
  </si>
  <si>
    <t>Tävlingsprotokoll sändes till: Svenska Styrkelyftförbundet,Munktellarenan, 633 42 Eskilstuna</t>
  </si>
  <si>
    <t>Viktklass:</t>
  </si>
  <si>
    <t>Blad: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</si>
  <si>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</si>
  <si>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</si>
  <si>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</si>
  <si>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</si>
  <si>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</si>
  <si>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</si>
  <si>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</si>
  <si>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</si>
  <si>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</si>
  <si>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</si>
  <si>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</si>
  <si>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Sven Åke Albertsson</t>
  </si>
  <si>
    <t>Andreas Andersson</t>
  </si>
  <si>
    <t>Richard Ohlsson</t>
  </si>
  <si>
    <t>Jörgen Nilsson</t>
  </si>
  <si>
    <t>Mikael Rundkvist</t>
  </si>
  <si>
    <t xml:space="preserve">Jonas Andersson </t>
  </si>
  <si>
    <t>Nicklas Karlsson</t>
  </si>
  <si>
    <t>Jimmy Olsson</t>
  </si>
  <si>
    <t>Torbjörn Eriksson</t>
  </si>
  <si>
    <t>Anton König</t>
  </si>
  <si>
    <t>Dan Magnusson</t>
  </si>
  <si>
    <t xml:space="preserve">Conny Andersson </t>
  </si>
  <si>
    <t>Mattias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</si>
  <si>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</si>
  <si>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</si>
  <si>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</si>
  <si>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</si>
  <si>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</si>
  <si>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</si>
  <si>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</si>
  <si>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</si>
  <si>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</si>
  <si>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</si>
  <si>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1</t>
  </si>
  <si>
    <t>Blad: 3</t>
  </si>
  <si>
    <t>Protokoll 4</t>
  </si>
  <si>
    <t>Datum</t>
  </si>
  <si>
    <t>Seniorer</t>
  </si>
  <si>
    <t>Ungdomar</t>
  </si>
  <si>
    <t>Summa</t>
  </si>
  <si>
    <t>OLICENSIERADE</t>
  </si>
  <si>
    <t>Jens Eriksson</t>
  </si>
  <si>
    <t>Måns Ahlm</t>
  </si>
  <si>
    <t>Hanna Leandersson</t>
  </si>
  <si>
    <t>3</t>
  </si>
  <si>
    <t>Håkan Persson</t>
  </si>
  <si>
    <t>Fredrik Boman</t>
  </si>
  <si>
    <t>Magnus Fäste</t>
  </si>
  <si>
    <t xml:space="preserve">Antal blad: </t>
  </si>
  <si>
    <t>Blad: 2</t>
  </si>
  <si>
    <t>Protokoll 5</t>
  </si>
  <si>
    <t>Protokoll 6</t>
  </si>
  <si>
    <t>Blad: 5</t>
  </si>
  <si>
    <t>Hendrik Nilsson</t>
  </si>
  <si>
    <t>Josefin Andersson</t>
  </si>
  <si>
    <t>Malin Johansson</t>
  </si>
  <si>
    <t>Sandra Säbom</t>
  </si>
  <si>
    <t>Oscar Nilsson</t>
  </si>
  <si>
    <t>Ulf Leandersson</t>
  </si>
  <si>
    <t>Göran Claesson</t>
  </si>
  <si>
    <t>Bessim Xhafa</t>
  </si>
  <si>
    <t>Law Shala</t>
  </si>
  <si>
    <t>Stefan Skedström</t>
  </si>
  <si>
    <t>Emanuel Nilsson</t>
  </si>
  <si>
    <t>Robert Friborg</t>
  </si>
  <si>
    <t>David Viktorsson</t>
  </si>
  <si>
    <t>Per Holmquist</t>
  </si>
  <si>
    <t>Mikael Rundqvist</t>
  </si>
  <si>
    <t>Roger Andersson</t>
  </si>
  <si>
    <t>Allsvenska serien Omg 1</t>
  </si>
  <si>
    <t>c/o Koistinen Skepparegatan 32</t>
  </si>
  <si>
    <t>37135 Karlskrona</t>
  </si>
  <si>
    <t>Jonas Ohlsson</t>
  </si>
  <si>
    <t>-</t>
  </si>
  <si>
    <t>Sandra Rolandsson Säbom</t>
  </si>
  <si>
    <t>Juniorer</t>
  </si>
  <si>
    <t>Veteraner</t>
  </si>
  <si>
    <t>Damer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</si>
</sst>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b/>
      <sz val="9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1" applyNumberFormat="0" applyFont="0" applyAlignment="0" applyProtection="0"/>
    <xf numFmtId="0" fontId="16" fillId="11" borderId="2" applyNumberFormat="0" applyAlignment="0" applyProtection="0"/>
    <xf numFmtId="0" fontId="17" fillId="6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3" applyNumberFormat="0" applyAlignment="0" applyProtection="0"/>
    <xf numFmtId="0" fontId="22" fillId="0" borderId="4" applyNumberFormat="0" applyFill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0" fillId="0" borderId="19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7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164" fontId="8" fillId="0" borderId="21" xfId="0" applyNumberFormat="1" applyFont="1" applyBorder="1" applyAlignment="1" applyProtection="1">
      <alignment horizontal="center"/>
      <protection/>
    </xf>
    <xf numFmtId="164" fontId="8" fillId="0" borderId="18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28" xfId="0" applyNumberFormat="1" applyFont="1" applyBorder="1" applyAlignment="1" applyProtection="1">
      <alignment horizontal="center"/>
      <protection locked="0"/>
    </xf>
    <xf numFmtId="164" fontId="8" fillId="0" borderId="21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20" xfId="0" applyNumberFormat="1" applyFon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 applyProtection="1">
      <alignment horizontal="center"/>
      <protection locked="0"/>
    </xf>
    <xf numFmtId="164" fontId="8" fillId="0" borderId="16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64" fontId="8" fillId="0" borderId="16" xfId="0" applyNumberFormat="1" applyFont="1" applyBorder="1" applyAlignment="1" applyProtection="1">
      <alignment horizontal="center"/>
      <protection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0" xfId="45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0" borderId="18" xfId="0" applyNumberFormat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 locked="0"/>
    </xf>
    <xf numFmtId="1" fontId="8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3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H2" sqref="H2"/>
    </sheetView>
  </sheetViews>
  <sheetFormatPr defaultColWidth="9.140625" defaultRowHeight="12.75"/>
  <cols>
    <col min="1" max="1" width="7.00390625" style="0" bestFit="1" customWidth="1"/>
    <col min="2" max="2" width="20.421875" style="0" bestFit="1" customWidth="1"/>
    <col min="3" max="3" width="9.421875" style="0" bestFit="1" customWidth="1"/>
    <col min="4" max="4" width="9.140625" style="1" customWidth="1"/>
    <col min="5" max="5" width="10.7109375" style="0" bestFit="1" customWidth="1"/>
    <col min="6" max="6" width="8.00390625" style="0" bestFit="1" customWidth="1"/>
    <col min="7" max="7" width="6.8515625" style="0" bestFit="1" customWidth="1"/>
  </cols>
  <sheetData>
    <row r="1" ht="12.75">
      <c r="B1" s="163" t="s">
        <v>50</v>
      </c>
    </row>
    <row r="2" spans="1:7" ht="12.75">
      <c r="A2" s="144" t="s">
        <v>84</v>
      </c>
      <c r="B2" s="144" t="s">
        <v>56</v>
      </c>
      <c r="C2" s="144" t="s">
        <v>57</v>
      </c>
      <c r="D2" s="185" t="s">
        <v>9</v>
      </c>
      <c r="E2" s="144" t="s">
        <v>85</v>
      </c>
      <c r="F2" s="159" t="s">
        <v>95</v>
      </c>
      <c r="G2" s="178" t="s">
        <v>32</v>
      </c>
    </row>
    <row r="3" ht="12.75">
      <c r="B3" s="163" t="s">
        <v>94</v>
      </c>
    </row>
    <row r="4" spans="1:7" ht="14.25">
      <c r="A4" s="142">
        <v>900322</v>
      </c>
      <c r="B4" s="140" t="s">
        <v>97</v>
      </c>
      <c r="C4" t="s">
        <v>36</v>
      </c>
      <c r="D4" s="1">
        <v>71.2</v>
      </c>
      <c r="E4" s="160">
        <f>IF(D4&lt;&gt;0,VLOOKUP(INT(D4),Wilksmen,(D4-INT(D4))*10+2),0)</f>
        <v>0.7398</v>
      </c>
      <c r="F4">
        <v>360</v>
      </c>
      <c r="G4" s="168">
        <f>SUM(E4*F4)</f>
        <v>266.32800000000003</v>
      </c>
    </row>
    <row r="5" spans="1:7" ht="14.25">
      <c r="A5" s="142">
        <v>920320</v>
      </c>
      <c r="B5" s="140" t="s">
        <v>98</v>
      </c>
      <c r="C5" t="s">
        <v>36</v>
      </c>
      <c r="D5" s="186">
        <v>55.6</v>
      </c>
      <c r="E5" s="160">
        <f>IF(D5&lt;&gt;0,VLOOKUP(INT(D5),Wilksmen,(D5-INT(D5))*10+2),0)</f>
        <v>0.9168</v>
      </c>
      <c r="F5">
        <v>352.5</v>
      </c>
      <c r="G5" s="168">
        <f>SUM(E5*F5)</f>
        <v>323.17199999999997</v>
      </c>
    </row>
    <row r="6" spans="1:7" ht="15" thickBot="1">
      <c r="A6" s="142">
        <v>911113</v>
      </c>
      <c r="B6" s="140" t="s">
        <v>68</v>
      </c>
      <c r="C6" t="s">
        <v>36</v>
      </c>
      <c r="D6" s="1">
        <v>68.2</v>
      </c>
      <c r="E6" s="160">
        <f>IF(D6&lt;&gt;0,VLOOKUP(INT(D6),Wilksmen,(D6-INT(D6))*10+2),0)</f>
        <v>0.7647</v>
      </c>
      <c r="F6">
        <v>370</v>
      </c>
      <c r="G6" s="168">
        <f>SUM(E6*F6)</f>
        <v>282.939</v>
      </c>
    </row>
    <row r="7" ht="13.5" thickBot="1">
      <c r="G7" s="189">
        <f>SUM(G4:G6)</f>
        <v>872.4390000000001</v>
      </c>
    </row>
    <row r="8" ht="15">
      <c r="B8" s="187" t="s">
        <v>131</v>
      </c>
    </row>
    <row r="9" spans="1:7" ht="14.25">
      <c r="A9" s="142">
        <v>890524</v>
      </c>
      <c r="B9" s="140" t="s">
        <v>113</v>
      </c>
      <c r="C9" s="145" t="s">
        <v>36</v>
      </c>
      <c r="D9" s="186">
        <v>66.4</v>
      </c>
      <c r="E9" s="160">
        <f>IF(D9&lt;&gt;0,VLOOKUP(INT(D9),Wilksmen,(D9-INT(D9))*10+2),0)</f>
        <v>0.7813</v>
      </c>
      <c r="F9">
        <v>485</v>
      </c>
      <c r="G9" s="168">
        <f>SUM(E9*F9)</f>
        <v>378.9305</v>
      </c>
    </row>
    <row r="10" spans="1:7" ht="14.25">
      <c r="A10" s="142">
        <v>920320</v>
      </c>
      <c r="B10" s="140" t="s">
        <v>98</v>
      </c>
      <c r="C10" t="s">
        <v>36</v>
      </c>
      <c r="D10" s="186">
        <v>55.6</v>
      </c>
      <c r="E10" s="160">
        <f>IF(D10&lt;&gt;0,VLOOKUP(INT(D10),Wilksmen,(D10-INT(D10))*10+2),0)</f>
        <v>0.9168</v>
      </c>
      <c r="F10">
        <v>352.5</v>
      </c>
      <c r="G10" s="168">
        <f>SUM(E10*F10)</f>
        <v>323.17199999999997</v>
      </c>
    </row>
    <row r="11" spans="1:7" ht="15" thickBot="1">
      <c r="A11" s="142">
        <v>911113</v>
      </c>
      <c r="B11" s="140" t="s">
        <v>68</v>
      </c>
      <c r="C11" t="s">
        <v>36</v>
      </c>
      <c r="D11" s="1">
        <v>68.2</v>
      </c>
      <c r="E11" s="160">
        <f>IF(D11&lt;&gt;0,VLOOKUP(INT(D11),Wilksmen,(D11-INT(D11))*10+2),0)</f>
        <v>0.7647</v>
      </c>
      <c r="F11">
        <v>370</v>
      </c>
      <c r="G11" s="168">
        <f>SUM(E11*F11)</f>
        <v>282.939</v>
      </c>
    </row>
    <row r="12" ht="13.5" thickBot="1">
      <c r="G12" s="189">
        <f>SUM(G9:G11)</f>
        <v>985.0415</v>
      </c>
    </row>
    <row r="13" ht="15">
      <c r="B13" s="187" t="s">
        <v>93</v>
      </c>
    </row>
    <row r="14" spans="1:7" ht="14.25">
      <c r="A14" s="142">
        <v>651110</v>
      </c>
      <c r="B14" s="141" t="s">
        <v>41</v>
      </c>
      <c r="C14" t="s">
        <v>36</v>
      </c>
      <c r="D14" s="1">
        <v>100.2</v>
      </c>
      <c r="E14" s="160">
        <f>IF(D14&lt;&gt;0,VLOOKUP(INT(D14),Wilksmen,(D14-INT(D14))*10+2),0)</f>
        <v>0.6081</v>
      </c>
      <c r="F14">
        <v>747.5</v>
      </c>
      <c r="G14" s="168">
        <f>SUM(E14*F14)</f>
        <v>454.55474999999996</v>
      </c>
    </row>
    <row r="15" spans="1:7" ht="14.25">
      <c r="A15" s="142">
        <v>810728</v>
      </c>
      <c r="B15" s="141" t="s">
        <v>78</v>
      </c>
      <c r="C15" t="s">
        <v>36</v>
      </c>
      <c r="D15" s="1">
        <v>67</v>
      </c>
      <c r="E15" s="160">
        <f>IF(D15&lt;&gt;0,VLOOKUP(INT(D15),Wilksmen,(D15-INT(D15))*10+2),0)</f>
        <v>0.7756</v>
      </c>
      <c r="F15">
        <v>520</v>
      </c>
      <c r="G15" s="168">
        <f>SUM(E15*F15)</f>
        <v>403.31199999999995</v>
      </c>
    </row>
    <row r="16" spans="1:7" ht="15" thickBot="1">
      <c r="A16" s="142">
        <v>890524</v>
      </c>
      <c r="B16" s="140" t="s">
        <v>113</v>
      </c>
      <c r="C16" s="145" t="s">
        <v>36</v>
      </c>
      <c r="D16" s="186">
        <v>66.4</v>
      </c>
      <c r="E16" s="160">
        <f>IF(D16&lt;&gt;0,VLOOKUP(INT(D16),Wilksmen,(D16-INT(D16))*10+2),0)</f>
        <v>0.7813</v>
      </c>
      <c r="F16">
        <v>485</v>
      </c>
      <c r="G16" s="168">
        <f>SUM(E16*F16)</f>
        <v>378.9305</v>
      </c>
    </row>
    <row r="17" ht="13.5" thickBot="1">
      <c r="G17" s="189">
        <f>SUM(G14:G16)</f>
        <v>1236.7972499999998</v>
      </c>
    </row>
    <row r="18" ht="12.75">
      <c r="B18" s="163" t="s">
        <v>132</v>
      </c>
    </row>
    <row r="19" spans="1:7" ht="14.25">
      <c r="A19" s="142">
        <v>651110</v>
      </c>
      <c r="B19" s="141" t="s">
        <v>41</v>
      </c>
      <c r="C19" t="s">
        <v>36</v>
      </c>
      <c r="D19" s="1">
        <v>100.2</v>
      </c>
      <c r="E19" s="160">
        <f>IF(D19&lt;&gt;0,VLOOKUP(INT(D19),Wilksmen,(D19-INT(D19))*10+2),0)</f>
        <v>0.6081</v>
      </c>
      <c r="F19">
        <v>747.5</v>
      </c>
      <c r="G19" s="168">
        <f>SUM(E19*F19)</f>
        <v>454.55474999999996</v>
      </c>
    </row>
    <row r="20" spans="1:7" ht="14.25">
      <c r="A20" s="142">
        <v>531124</v>
      </c>
      <c r="B20" s="141" t="s">
        <v>66</v>
      </c>
      <c r="C20" t="s">
        <v>36</v>
      </c>
      <c r="D20" s="1">
        <v>88.4</v>
      </c>
      <c r="E20" s="160">
        <f>IF(D20&lt;&gt;0,VLOOKUP(INT(D20),Wilksmen,(D20-INT(D20))*10+2),0)</f>
        <v>0.6444</v>
      </c>
      <c r="F20">
        <v>552.5</v>
      </c>
      <c r="G20" s="168">
        <f>SUM(E20*F20)</f>
        <v>356.031</v>
      </c>
    </row>
    <row r="21" spans="1:7" ht="15" thickBot="1">
      <c r="A21" s="142">
        <v>570109</v>
      </c>
      <c r="B21" s="141" t="s">
        <v>114</v>
      </c>
      <c r="C21" s="145" t="s">
        <v>36</v>
      </c>
      <c r="D21" s="1">
        <v>77.9</v>
      </c>
      <c r="E21" s="160">
        <f>IF(D21&lt;&gt;0,VLOOKUP(INT(D21),Wilksmen,(D21-INT(D21))*10+2),0)</f>
        <v>0.6945</v>
      </c>
      <c r="F21">
        <v>402.5</v>
      </c>
      <c r="G21" s="168">
        <f>SUM(E21*F21)</f>
        <v>279.53625</v>
      </c>
    </row>
    <row r="22" ht="13.5" thickBot="1">
      <c r="G22" s="189">
        <f>SUM(G19:G21)</f>
        <v>1090.1219999999998</v>
      </c>
    </row>
    <row r="23" ht="15">
      <c r="B23" s="187" t="s">
        <v>133</v>
      </c>
    </row>
    <row r="24" spans="1:7" ht="14.25">
      <c r="A24">
        <v>940207</v>
      </c>
      <c r="B24" s="169" t="s">
        <v>110</v>
      </c>
      <c r="C24" t="s">
        <v>36</v>
      </c>
      <c r="D24" s="1">
        <v>61.5</v>
      </c>
      <c r="E24" s="160">
        <v>1.0939</v>
      </c>
      <c r="F24">
        <v>180</v>
      </c>
      <c r="G24" s="168">
        <f>SUM(E24*F24)</f>
        <v>196.90200000000002</v>
      </c>
    </row>
    <row r="25" spans="1:7" ht="14.25">
      <c r="A25" s="142">
        <v>940822</v>
      </c>
      <c r="B25" s="140" t="s">
        <v>112</v>
      </c>
      <c r="C25" t="s">
        <v>36</v>
      </c>
      <c r="D25" s="1">
        <v>50</v>
      </c>
      <c r="E25" s="160">
        <v>1.2846</v>
      </c>
      <c r="F25">
        <v>162.5</v>
      </c>
      <c r="G25" s="168">
        <f>SUM(E25*F25)</f>
        <v>208.7475</v>
      </c>
    </row>
    <row r="26" spans="1:7" ht="15" thickBot="1">
      <c r="A26">
        <v>930510</v>
      </c>
      <c r="B26" s="173" t="s">
        <v>99</v>
      </c>
      <c r="C26" t="s">
        <v>36</v>
      </c>
      <c r="D26" s="1">
        <v>58.35</v>
      </c>
      <c r="E26" s="160">
        <v>1.1386</v>
      </c>
      <c r="F26">
        <v>187.5</v>
      </c>
      <c r="G26" s="168">
        <f>SUM(E26*F26)</f>
        <v>213.4875</v>
      </c>
    </row>
    <row r="27" ht="13.5" thickBot="1">
      <c r="G27" s="189">
        <f>SUM(G24:G26)</f>
        <v>619.137</v>
      </c>
    </row>
    <row r="28" spans="2:7" ht="12.75">
      <c r="B28" s="163" t="s">
        <v>2</v>
      </c>
      <c r="G28" s="188"/>
    </row>
    <row r="29" spans="1:7" ht="12.75">
      <c r="A29" s="144" t="s">
        <v>84</v>
      </c>
      <c r="B29" s="144" t="s">
        <v>56</v>
      </c>
      <c r="C29" s="144" t="s">
        <v>57</v>
      </c>
      <c r="D29" s="185" t="s">
        <v>9</v>
      </c>
      <c r="E29" s="144" t="s">
        <v>85</v>
      </c>
      <c r="F29" s="159" t="s">
        <v>95</v>
      </c>
      <c r="G29" s="178" t="s">
        <v>32</v>
      </c>
    </row>
    <row r="30" ht="12.75">
      <c r="B30" s="163" t="s">
        <v>94</v>
      </c>
    </row>
    <row r="31" spans="1:7" ht="14.25">
      <c r="A31" s="142">
        <v>900322</v>
      </c>
      <c r="B31" s="140" t="s">
        <v>97</v>
      </c>
      <c r="C31" t="s">
        <v>36</v>
      </c>
      <c r="D31" s="1">
        <v>71.2</v>
      </c>
      <c r="E31" s="160">
        <f>IF(D31&lt;&gt;0,VLOOKUP(INT(D31),Wilksmen,(D31-INT(D31))*10+2),0)</f>
        <v>0.7398</v>
      </c>
      <c r="F31">
        <v>110</v>
      </c>
      <c r="G31" s="168">
        <f>SUM(E31*F31)</f>
        <v>81.378</v>
      </c>
    </row>
    <row r="32" spans="1:7" ht="14.25">
      <c r="A32" s="36">
        <v>900730</v>
      </c>
      <c r="B32" s="141" t="s">
        <v>65</v>
      </c>
      <c r="C32" t="s">
        <v>36</v>
      </c>
      <c r="D32" s="1">
        <v>56</v>
      </c>
      <c r="E32" s="160">
        <f>IF(D32&lt;&gt;0,VLOOKUP(INT(D32),Wilksmen,(D32-INT(D32))*10+2),0)</f>
        <v>0.9103</v>
      </c>
      <c r="F32">
        <v>72.5</v>
      </c>
      <c r="G32" s="168">
        <f>SUM(E32*F32)</f>
        <v>65.99675</v>
      </c>
    </row>
    <row r="33" spans="1:7" ht="15" thickBot="1">
      <c r="A33" s="142">
        <v>911113</v>
      </c>
      <c r="B33" s="140" t="s">
        <v>68</v>
      </c>
      <c r="C33" t="s">
        <v>36</v>
      </c>
      <c r="D33" s="1">
        <v>68.2</v>
      </c>
      <c r="E33" s="160">
        <f>IF(D33&lt;&gt;0,VLOOKUP(INT(D33),Wilksmen,(D33-INT(D33))*10+2),0)</f>
        <v>0.7647</v>
      </c>
      <c r="F33">
        <v>87.5</v>
      </c>
      <c r="G33" s="168">
        <f>SUM(E33*F33)</f>
        <v>66.91125000000001</v>
      </c>
    </row>
    <row r="34" ht="13.5" thickBot="1">
      <c r="G34" s="189">
        <f>SUM(G31:G33)</f>
        <v>214.286</v>
      </c>
    </row>
    <row r="35" ht="15">
      <c r="B35" s="187" t="s">
        <v>131</v>
      </c>
    </row>
    <row r="36" spans="1:7" ht="14.25">
      <c r="A36" s="142">
        <v>900322</v>
      </c>
      <c r="B36" s="140" t="s">
        <v>97</v>
      </c>
      <c r="C36" t="s">
        <v>36</v>
      </c>
      <c r="D36" s="1">
        <v>71.2</v>
      </c>
      <c r="E36" s="160">
        <f>IF(D36&lt;&gt;0,VLOOKUP(INT(D36),Wilksmen,(D36-INT(D36))*10+2),0)</f>
        <v>0.7398</v>
      </c>
      <c r="F36">
        <v>110</v>
      </c>
      <c r="G36" s="168">
        <f>SUM(E36*F36)</f>
        <v>81.378</v>
      </c>
    </row>
    <row r="37" spans="1:7" ht="14.25">
      <c r="A37" s="142">
        <v>880311</v>
      </c>
      <c r="B37" s="140" t="s">
        <v>69</v>
      </c>
      <c r="C37" t="s">
        <v>36</v>
      </c>
      <c r="D37" s="190">
        <v>70.9</v>
      </c>
      <c r="E37" s="160">
        <f>IF(D37&lt;&gt;0,VLOOKUP(INT(D37),Wilksmen,(D37-INT(D37))*10+2),0)</f>
        <v>0.7422</v>
      </c>
      <c r="F37">
        <v>135</v>
      </c>
      <c r="G37" s="168">
        <f>SUM(E37*F37)</f>
        <v>100.197</v>
      </c>
    </row>
    <row r="38" spans="1:7" ht="15" thickBot="1">
      <c r="A38" s="142">
        <v>890524</v>
      </c>
      <c r="B38" s="140" t="s">
        <v>113</v>
      </c>
      <c r="C38" s="145" t="s">
        <v>36</v>
      </c>
      <c r="D38" s="186">
        <v>66.4</v>
      </c>
      <c r="E38" s="160">
        <f>IF(D38&lt;&gt;0,VLOOKUP(INT(D38),Wilksmen,(D38-INT(D38))*10+2),0)</f>
        <v>0.7813</v>
      </c>
      <c r="F38">
        <v>105</v>
      </c>
      <c r="G38" s="168">
        <f>SUM(E38*F38)</f>
        <v>82.0365</v>
      </c>
    </row>
    <row r="39" ht="13.5" thickBot="1">
      <c r="G39" s="189">
        <f>SUM(G36:G38)</f>
        <v>263.6115</v>
      </c>
    </row>
    <row r="40" ht="15">
      <c r="B40" s="187" t="s">
        <v>93</v>
      </c>
    </row>
    <row r="41" spans="1:7" ht="14.25">
      <c r="A41" s="142">
        <v>651110</v>
      </c>
      <c r="B41" s="141" t="s">
        <v>41</v>
      </c>
      <c r="C41" t="s">
        <v>36</v>
      </c>
      <c r="D41" s="1">
        <v>100.2</v>
      </c>
      <c r="E41" s="160">
        <f>IF(D41&lt;&gt;0,VLOOKUP(INT(D41),Wilksmen,(D41-INT(D41))*10+2),0)</f>
        <v>0.6081</v>
      </c>
      <c r="F41">
        <v>175</v>
      </c>
      <c r="G41" s="168">
        <f>SUM(E41*F41)</f>
        <v>106.41749999999999</v>
      </c>
    </row>
    <row r="42" spans="1:7" ht="14.25">
      <c r="A42" s="142">
        <v>880311</v>
      </c>
      <c r="B42" s="140" t="s">
        <v>69</v>
      </c>
      <c r="C42" t="s">
        <v>36</v>
      </c>
      <c r="D42" s="190">
        <v>70.9</v>
      </c>
      <c r="E42" s="160">
        <f>IF(D42&lt;&gt;0,VLOOKUP(INT(D42),Wilksmen,(D42-INT(D42))*10+2),0)</f>
        <v>0.7422</v>
      </c>
      <c r="F42">
        <v>135</v>
      </c>
      <c r="G42" s="168">
        <f>SUM(E42*F42)</f>
        <v>100.197</v>
      </c>
    </row>
    <row r="43" spans="1:7" ht="15" thickBot="1">
      <c r="A43" s="142">
        <v>890524</v>
      </c>
      <c r="B43" s="140" t="s">
        <v>113</v>
      </c>
      <c r="C43" s="145" t="s">
        <v>36</v>
      </c>
      <c r="D43" s="186">
        <v>66.4</v>
      </c>
      <c r="E43" s="160">
        <f>IF(D43&lt;&gt;0,VLOOKUP(INT(D43),Wilksmen,(D43-INT(D43))*10+2),0)</f>
        <v>0.7813</v>
      </c>
      <c r="F43">
        <v>105</v>
      </c>
      <c r="G43" s="168">
        <f>SUM(E43*F43)</f>
        <v>82.0365</v>
      </c>
    </row>
    <row r="44" ht="13.5" thickBot="1">
      <c r="G44" s="189">
        <f>SUM(G41:G43)</f>
        <v>288.651</v>
      </c>
    </row>
    <row r="45" ht="12.75">
      <c r="B45" s="163" t="s">
        <v>132</v>
      </c>
    </row>
    <row r="46" spans="1:7" ht="14.25">
      <c r="A46" s="142">
        <v>651110</v>
      </c>
      <c r="B46" s="141" t="s">
        <v>41</v>
      </c>
      <c r="C46" t="s">
        <v>36</v>
      </c>
      <c r="D46" s="1">
        <v>100.2</v>
      </c>
      <c r="E46" s="160">
        <f>IF(D46&lt;&gt;0,VLOOKUP(INT(D46),Wilksmen,(D46-INT(D46))*10+2),0)</f>
        <v>0.6081</v>
      </c>
      <c r="F46">
        <v>175</v>
      </c>
      <c r="G46" s="168">
        <f>SUM(E46*F46)</f>
        <v>106.41749999999999</v>
      </c>
    </row>
    <row r="47" spans="1:7" ht="14.25">
      <c r="A47" s="142">
        <v>531124</v>
      </c>
      <c r="B47" s="141" t="s">
        <v>66</v>
      </c>
      <c r="C47" t="s">
        <v>36</v>
      </c>
      <c r="D47" s="1">
        <v>88.4</v>
      </c>
      <c r="E47" s="160">
        <f>IF(D47&lt;&gt;0,VLOOKUP(INT(D47),Wilksmen,(D47-INT(D47))*10+2),0)</f>
        <v>0.6444</v>
      </c>
      <c r="F47">
        <v>122.5</v>
      </c>
      <c r="G47" s="168">
        <f>SUM(E47*F47)</f>
        <v>78.939</v>
      </c>
    </row>
    <row r="48" spans="1:7" ht="15" thickBot="1">
      <c r="A48" s="142">
        <v>570109</v>
      </c>
      <c r="B48" s="141" t="s">
        <v>114</v>
      </c>
      <c r="C48" s="145" t="s">
        <v>36</v>
      </c>
      <c r="D48" s="1">
        <v>77.9</v>
      </c>
      <c r="E48" s="160">
        <f>IF(D48&lt;&gt;0,VLOOKUP(INT(D48),Wilksmen,(D48-INT(D48))*10+2),0)</f>
        <v>0.6945</v>
      </c>
      <c r="F48">
        <v>90</v>
      </c>
      <c r="G48" s="168">
        <f>SUM(E48*F48)</f>
        <v>62.505</v>
      </c>
    </row>
    <row r="49" ht="13.5" thickBot="1">
      <c r="G49" s="189">
        <f>SUM(G46:G48)</f>
        <v>247.86149999999998</v>
      </c>
    </row>
    <row r="50" ht="15">
      <c r="B50" s="187" t="s">
        <v>133</v>
      </c>
    </row>
    <row r="51" spans="1:7" ht="14.25">
      <c r="A51">
        <v>940207</v>
      </c>
      <c r="B51" s="169" t="s">
        <v>110</v>
      </c>
      <c r="C51" t="s">
        <v>36</v>
      </c>
      <c r="D51" s="1">
        <v>61.5</v>
      </c>
      <c r="E51" s="160">
        <v>1.0939</v>
      </c>
      <c r="F51">
        <v>27.5</v>
      </c>
      <c r="G51" s="168">
        <f>SUM(E51*F51)</f>
        <v>30.082250000000002</v>
      </c>
    </row>
    <row r="52" spans="1:7" ht="14.25">
      <c r="A52" s="142">
        <v>940822</v>
      </c>
      <c r="B52" s="140" t="s">
        <v>112</v>
      </c>
      <c r="C52" t="s">
        <v>36</v>
      </c>
      <c r="D52" s="1">
        <v>50</v>
      </c>
      <c r="E52" s="160">
        <v>1.2846</v>
      </c>
      <c r="F52">
        <v>30</v>
      </c>
      <c r="G52" s="168">
        <f>SUM(E52*F52)</f>
        <v>38.538</v>
      </c>
    </row>
    <row r="53" spans="1:7" ht="15" thickBot="1">
      <c r="A53">
        <v>930510</v>
      </c>
      <c r="B53" s="173" t="s">
        <v>99</v>
      </c>
      <c r="C53" t="s">
        <v>36</v>
      </c>
      <c r="D53" s="1">
        <v>58.35</v>
      </c>
      <c r="E53" s="160">
        <v>1.1386</v>
      </c>
      <c r="F53">
        <v>42.5</v>
      </c>
      <c r="G53" s="168">
        <f>SUM(E53*F53)</f>
        <v>48.3905</v>
      </c>
    </row>
    <row r="54" ht="13.5" thickBot="1">
      <c r="G54" s="189">
        <f>SUM(G51:G53)</f>
        <v>117.01075</v>
      </c>
    </row>
  </sheetData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D31" sqref="D31"/>
    </sheetView>
  </sheetViews>
  <sheetFormatPr defaultColWidth="9.140625" defaultRowHeight="12.75"/>
  <sheetData>
    <row r="1" ht="12.75">
      <c r="A1" t="s">
        <v>34</v>
      </c>
    </row>
    <row r="2" spans="1:11" ht="12.75">
      <c r="A2" t="s">
        <v>35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88</v>
      </c>
    </row>
    <row r="2" spans="1:21" ht="12.75">
      <c r="A2" s="11" t="s">
        <v>35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162">
        <v>1.4936</v>
      </c>
      <c r="C3" s="162">
        <v>1.4915</v>
      </c>
      <c r="D3" s="162">
        <v>1.4894</v>
      </c>
      <c r="E3" s="162">
        <v>1.4872</v>
      </c>
      <c r="F3" s="162">
        <v>1.4851</v>
      </c>
      <c r="G3" s="162">
        <v>1.483</v>
      </c>
      <c r="H3" s="162">
        <v>1.4809</v>
      </c>
      <c r="I3" s="162">
        <v>1.4788</v>
      </c>
      <c r="J3" s="162">
        <v>1.4766</v>
      </c>
      <c r="K3" s="162">
        <v>1.4745</v>
      </c>
      <c r="M3" s="162"/>
    </row>
    <row r="4" spans="1:14" ht="12.75">
      <c r="A4">
        <v>41</v>
      </c>
      <c r="B4" s="162">
        <v>1.4724</v>
      </c>
      <c r="C4" s="162">
        <v>1.4702</v>
      </c>
      <c r="D4" s="162">
        <v>1.4681</v>
      </c>
      <c r="E4" s="162">
        <v>1.466</v>
      </c>
      <c r="F4" s="162">
        <v>1.4638</v>
      </c>
      <c r="G4" s="162">
        <v>1.4617</v>
      </c>
      <c r="H4" s="162">
        <v>1.4595</v>
      </c>
      <c r="I4" s="162">
        <v>1.4574</v>
      </c>
      <c r="J4" s="162">
        <v>1.4552</v>
      </c>
      <c r="K4" s="162">
        <v>1.4531</v>
      </c>
      <c r="M4" s="162"/>
      <c r="N4" s="162"/>
    </row>
    <row r="5" spans="1:14" ht="12.75">
      <c r="A5">
        <v>42</v>
      </c>
      <c r="B5" s="162">
        <v>1.451</v>
      </c>
      <c r="C5" s="162">
        <v>1.4488</v>
      </c>
      <c r="D5" s="162">
        <v>1.4467</v>
      </c>
      <c r="E5" s="162">
        <v>1.4445</v>
      </c>
      <c r="F5" s="162">
        <v>1.4424</v>
      </c>
      <c r="G5" s="162">
        <v>1.4402</v>
      </c>
      <c r="H5" s="162">
        <v>1.4381</v>
      </c>
      <c r="I5" s="162">
        <v>1.4359</v>
      </c>
      <c r="J5" s="162">
        <v>1.4338</v>
      </c>
      <c r="K5" s="162">
        <v>1.4316</v>
      </c>
      <c r="M5" s="162"/>
      <c r="N5" s="162"/>
    </row>
    <row r="6" spans="1:14" ht="12.75">
      <c r="A6">
        <v>43</v>
      </c>
      <c r="B6" s="162">
        <v>1.4295</v>
      </c>
      <c r="C6" s="162">
        <v>1.4273</v>
      </c>
      <c r="D6" s="162">
        <v>1.4252</v>
      </c>
      <c r="E6" s="162">
        <v>1.4231</v>
      </c>
      <c r="F6" s="162">
        <v>1.4209</v>
      </c>
      <c r="G6" s="162">
        <v>1.4188</v>
      </c>
      <c r="H6" s="162">
        <v>1.4166</v>
      </c>
      <c r="I6" s="162">
        <v>1.4145</v>
      </c>
      <c r="J6" s="162">
        <v>1.4123</v>
      </c>
      <c r="K6" s="162">
        <v>1.4102</v>
      </c>
      <c r="M6" s="162"/>
      <c r="N6" s="162"/>
    </row>
    <row r="7" spans="1:14" ht="12.75">
      <c r="A7">
        <v>44</v>
      </c>
      <c r="B7" s="162">
        <v>1.4081</v>
      </c>
      <c r="C7" s="162">
        <v>1.4059</v>
      </c>
      <c r="D7" s="162">
        <v>1.4038</v>
      </c>
      <c r="E7" s="162">
        <v>1.4017</v>
      </c>
      <c r="F7" s="162">
        <v>1.3995</v>
      </c>
      <c r="G7" s="162">
        <v>1.3974</v>
      </c>
      <c r="H7" s="162">
        <v>1.3953</v>
      </c>
      <c r="I7" s="162">
        <v>1.3932</v>
      </c>
      <c r="J7" s="162">
        <v>1.391</v>
      </c>
      <c r="K7" s="162">
        <v>1.3889</v>
      </c>
      <c r="M7" s="162"/>
      <c r="N7" s="162"/>
    </row>
    <row r="8" spans="1:14" ht="12.75">
      <c r="A8">
        <v>45</v>
      </c>
      <c r="B8" s="162">
        <v>1.3868</v>
      </c>
      <c r="C8" s="162">
        <v>1.3847</v>
      </c>
      <c r="D8" s="162">
        <v>1.3825</v>
      </c>
      <c r="E8" s="162">
        <v>1.3804</v>
      </c>
      <c r="F8" s="162">
        <v>1.3783</v>
      </c>
      <c r="G8" s="162">
        <v>1.3762</v>
      </c>
      <c r="H8" s="162">
        <v>1.3741</v>
      </c>
      <c r="I8" s="162">
        <v>1.372</v>
      </c>
      <c r="J8" s="162">
        <v>1.3699</v>
      </c>
      <c r="K8" s="162">
        <v>1.3678</v>
      </c>
      <c r="M8" s="162"/>
      <c r="N8" s="162"/>
    </row>
    <row r="9" spans="1:14" ht="12.75">
      <c r="A9">
        <v>46</v>
      </c>
      <c r="B9" s="162">
        <v>1.3657</v>
      </c>
      <c r="C9" s="162">
        <v>1.3636</v>
      </c>
      <c r="D9" s="162">
        <v>1.3615</v>
      </c>
      <c r="E9" s="162">
        <v>1.3594</v>
      </c>
      <c r="F9" s="162">
        <v>1.3573</v>
      </c>
      <c r="G9" s="162">
        <v>1.3553</v>
      </c>
      <c r="H9" s="162">
        <v>1.3532</v>
      </c>
      <c r="I9" s="162">
        <v>1.3511</v>
      </c>
      <c r="J9" s="162">
        <v>1.349</v>
      </c>
      <c r="K9" s="162">
        <v>1.347</v>
      </c>
      <c r="M9" s="162"/>
      <c r="N9" s="162"/>
    </row>
    <row r="10" spans="1:14" ht="12.75">
      <c r="A10">
        <v>47</v>
      </c>
      <c r="B10" s="162">
        <v>1.3449</v>
      </c>
      <c r="C10" s="162">
        <v>1.3428</v>
      </c>
      <c r="D10" s="162">
        <v>1.3408</v>
      </c>
      <c r="E10" s="162">
        <v>1.3387</v>
      </c>
      <c r="F10" s="162">
        <v>1.3367</v>
      </c>
      <c r="G10" s="162">
        <v>1.3346</v>
      </c>
      <c r="H10" s="162">
        <v>1.3326</v>
      </c>
      <c r="I10" s="162">
        <v>1.3305</v>
      </c>
      <c r="J10" s="162">
        <v>1.3285</v>
      </c>
      <c r="K10" s="162">
        <v>1.3265</v>
      </c>
      <c r="M10" s="162"/>
      <c r="N10" s="162"/>
    </row>
    <row r="11" spans="1:14" ht="12.75">
      <c r="A11">
        <v>48</v>
      </c>
      <c r="B11" s="162">
        <v>1.3244</v>
      </c>
      <c r="C11" s="162">
        <v>1.3224</v>
      </c>
      <c r="D11" s="162">
        <v>1.3204</v>
      </c>
      <c r="E11" s="162">
        <v>1.3183</v>
      </c>
      <c r="F11" s="162">
        <v>1.3163</v>
      </c>
      <c r="G11" s="162">
        <v>1.3143</v>
      </c>
      <c r="H11" s="162">
        <v>1.3123</v>
      </c>
      <c r="I11" s="162">
        <v>1.3103</v>
      </c>
      <c r="J11" s="162">
        <v>1.3083</v>
      </c>
      <c r="K11" s="162">
        <v>1.3063</v>
      </c>
      <c r="L11" s="162"/>
      <c r="M11" s="162"/>
      <c r="N11" s="162"/>
    </row>
    <row r="12" spans="1:14" ht="12.75">
      <c r="A12">
        <v>49</v>
      </c>
      <c r="B12" s="162">
        <v>1.3043</v>
      </c>
      <c r="C12" s="162">
        <v>1.3023</v>
      </c>
      <c r="D12" s="162">
        <v>1.3004</v>
      </c>
      <c r="E12" s="162">
        <v>1.2984</v>
      </c>
      <c r="F12" s="162">
        <v>1.2964</v>
      </c>
      <c r="G12" s="162">
        <v>1.2944</v>
      </c>
      <c r="H12" s="162">
        <v>1.2925</v>
      </c>
      <c r="I12" s="162">
        <v>1.2905</v>
      </c>
      <c r="J12" s="162">
        <v>1.2885</v>
      </c>
      <c r="K12" s="162">
        <v>1.2866</v>
      </c>
      <c r="M12" s="162"/>
      <c r="N12" s="162"/>
    </row>
    <row r="13" spans="1:14" ht="12.75">
      <c r="A13">
        <v>50</v>
      </c>
      <c r="B13" s="162">
        <v>1.2846</v>
      </c>
      <c r="C13" s="162">
        <v>1.2827</v>
      </c>
      <c r="D13" s="162">
        <v>1.2808</v>
      </c>
      <c r="E13" s="162">
        <v>1.2788</v>
      </c>
      <c r="F13" s="162">
        <v>1.2769</v>
      </c>
      <c r="G13" s="162">
        <v>1.275</v>
      </c>
      <c r="H13" s="162">
        <v>1.273</v>
      </c>
      <c r="I13" s="162">
        <v>1.2711</v>
      </c>
      <c r="J13" s="162">
        <v>1.2692</v>
      </c>
      <c r="K13" s="162">
        <v>1.2673</v>
      </c>
      <c r="M13" s="162"/>
      <c r="N13" s="162"/>
    </row>
    <row r="14" spans="1:14" ht="12.75">
      <c r="A14">
        <v>51</v>
      </c>
      <c r="B14" s="162">
        <v>1.2654</v>
      </c>
      <c r="C14" s="162">
        <v>1.2635</v>
      </c>
      <c r="D14" s="162">
        <v>1.2616</v>
      </c>
      <c r="E14" s="162">
        <v>1.2597</v>
      </c>
      <c r="F14" s="162">
        <v>1.2578</v>
      </c>
      <c r="G14" s="162">
        <v>1.256</v>
      </c>
      <c r="H14" s="162">
        <v>1.2541</v>
      </c>
      <c r="I14" s="162">
        <v>1.2522</v>
      </c>
      <c r="J14" s="162">
        <v>1.2504</v>
      </c>
      <c r="K14" s="162">
        <v>1.2485</v>
      </c>
      <c r="M14" s="162"/>
      <c r="N14" s="162"/>
    </row>
    <row r="15" spans="1:14" ht="12.75">
      <c r="A15">
        <v>52</v>
      </c>
      <c r="B15" s="162">
        <v>1.2466</v>
      </c>
      <c r="C15" s="162">
        <v>1.2448</v>
      </c>
      <c r="D15" s="162">
        <v>1.2429</v>
      </c>
      <c r="E15" s="162">
        <v>1.2411</v>
      </c>
      <c r="F15" s="162">
        <v>1.2393</v>
      </c>
      <c r="G15" s="162">
        <v>1.2374</v>
      </c>
      <c r="H15" s="162">
        <v>1.2356</v>
      </c>
      <c r="I15" s="162">
        <v>1.2338</v>
      </c>
      <c r="J15" s="162">
        <v>1.232</v>
      </c>
      <c r="K15" s="162">
        <v>1.2302</v>
      </c>
      <c r="M15" s="162"/>
      <c r="N15" s="162"/>
    </row>
    <row r="16" spans="1:14" ht="12.75">
      <c r="A16">
        <v>53</v>
      </c>
      <c r="B16" s="162">
        <v>1.2284</v>
      </c>
      <c r="C16" s="162">
        <v>1.2266</v>
      </c>
      <c r="D16" s="162">
        <v>1.2248</v>
      </c>
      <c r="E16" s="162">
        <v>1.223</v>
      </c>
      <c r="F16" s="162">
        <v>1.2212</v>
      </c>
      <c r="G16" s="162">
        <v>1.2194</v>
      </c>
      <c r="H16" s="162">
        <v>1.2176</v>
      </c>
      <c r="I16" s="162">
        <v>1.2159</v>
      </c>
      <c r="J16" s="162">
        <v>1.2141</v>
      </c>
      <c r="K16" s="162">
        <v>1.2123</v>
      </c>
      <c r="M16" s="162"/>
      <c r="N16" s="162"/>
    </row>
    <row r="17" spans="1:14" ht="12.75">
      <c r="A17">
        <v>54</v>
      </c>
      <c r="B17" s="162">
        <v>1.2106</v>
      </c>
      <c r="C17" s="162">
        <v>1.2088</v>
      </c>
      <c r="D17" s="162">
        <v>1.2071</v>
      </c>
      <c r="E17" s="162">
        <v>1.2054</v>
      </c>
      <c r="F17" s="162">
        <v>1.2036</v>
      </c>
      <c r="G17" s="162">
        <v>1.2019</v>
      </c>
      <c r="H17" s="162">
        <v>1.2002</v>
      </c>
      <c r="I17" s="162">
        <v>1.1985</v>
      </c>
      <c r="J17" s="162">
        <v>1.1967</v>
      </c>
      <c r="K17" s="162">
        <v>1.195</v>
      </c>
      <c r="N17" s="162"/>
    </row>
    <row r="18" spans="1:14" ht="12.75">
      <c r="A18">
        <v>55</v>
      </c>
      <c r="B18" s="162">
        <v>1.1933</v>
      </c>
      <c r="C18" s="162">
        <v>1.1916</v>
      </c>
      <c r="D18" s="162">
        <v>1.19</v>
      </c>
      <c r="E18" s="162">
        <v>1.1883</v>
      </c>
      <c r="F18" s="162">
        <v>1.1866</v>
      </c>
      <c r="G18" s="162">
        <v>1.1849</v>
      </c>
      <c r="H18" s="162">
        <v>1.1832</v>
      </c>
      <c r="I18" s="162">
        <v>1.1816</v>
      </c>
      <c r="J18" s="162">
        <v>1.1799</v>
      </c>
      <c r="K18" s="162">
        <v>1.1783</v>
      </c>
      <c r="M18" s="162"/>
      <c r="N18" s="162"/>
    </row>
    <row r="19" spans="1:14" ht="12.75">
      <c r="A19">
        <v>56</v>
      </c>
      <c r="B19" s="162">
        <v>1.1766</v>
      </c>
      <c r="C19" s="162">
        <v>1.175</v>
      </c>
      <c r="D19" s="162">
        <v>1.1733</v>
      </c>
      <c r="E19" s="162">
        <v>1.1717</v>
      </c>
      <c r="F19" s="162">
        <v>1.1701</v>
      </c>
      <c r="G19" s="162">
        <v>1.1684</v>
      </c>
      <c r="H19" s="162">
        <v>1.1668</v>
      </c>
      <c r="I19" s="162">
        <v>1.1652</v>
      </c>
      <c r="J19" s="162">
        <v>1.1636</v>
      </c>
      <c r="K19" s="162">
        <v>1.162</v>
      </c>
      <c r="M19" s="162"/>
      <c r="N19" s="162"/>
    </row>
    <row r="20" spans="1:14" ht="12.75">
      <c r="A20">
        <v>57</v>
      </c>
      <c r="B20" s="162">
        <v>1.1604</v>
      </c>
      <c r="C20" s="162">
        <v>1.1588</v>
      </c>
      <c r="D20" s="162">
        <v>1.1572</v>
      </c>
      <c r="E20" s="162">
        <v>1.1556</v>
      </c>
      <c r="F20" s="162">
        <v>1.1541</v>
      </c>
      <c r="G20" s="162">
        <v>1.1525</v>
      </c>
      <c r="H20" s="162">
        <v>1.1509</v>
      </c>
      <c r="I20" s="162">
        <v>1.1494</v>
      </c>
      <c r="J20" s="162">
        <v>1.1478</v>
      </c>
      <c r="K20" s="162">
        <v>1.1463</v>
      </c>
      <c r="M20" s="162"/>
      <c r="N20" s="162"/>
    </row>
    <row r="21" spans="1:14" ht="12.75">
      <c r="A21">
        <v>58</v>
      </c>
      <c r="B21" s="162">
        <v>1.1447</v>
      </c>
      <c r="C21" s="162">
        <v>1.1432</v>
      </c>
      <c r="D21" s="162">
        <v>1.1416</v>
      </c>
      <c r="E21" s="162">
        <v>1.1401</v>
      </c>
      <c r="F21" s="162">
        <v>1.1386</v>
      </c>
      <c r="G21" s="162">
        <v>1.1371</v>
      </c>
      <c r="H21" s="162">
        <v>1.1355</v>
      </c>
      <c r="I21" s="162">
        <v>1.134</v>
      </c>
      <c r="J21" s="162">
        <v>1.1325</v>
      </c>
      <c r="K21" s="162">
        <v>1.131</v>
      </c>
      <c r="M21" s="162"/>
      <c r="N21" s="162"/>
    </row>
    <row r="22" spans="1:14" ht="12.75">
      <c r="A22">
        <v>59</v>
      </c>
      <c r="B22" s="162">
        <v>1.1295</v>
      </c>
      <c r="C22" s="162">
        <v>1.1281</v>
      </c>
      <c r="D22" s="162">
        <v>1.1266</v>
      </c>
      <c r="E22" s="162">
        <v>1.1251</v>
      </c>
      <c r="F22" s="162">
        <v>1.1236</v>
      </c>
      <c r="G22" s="162">
        <v>1.1221</v>
      </c>
      <c r="H22" s="162">
        <v>1.1207</v>
      </c>
      <c r="I22" s="162">
        <v>1.1192</v>
      </c>
      <c r="J22" s="162">
        <v>1.1178</v>
      </c>
      <c r="K22" s="162">
        <v>1.1163</v>
      </c>
      <c r="M22" s="162"/>
      <c r="N22" s="162"/>
    </row>
    <row r="23" spans="1:21" ht="12.75">
      <c r="A23">
        <v>60</v>
      </c>
      <c r="B23" s="162">
        <v>1.1149</v>
      </c>
      <c r="C23" s="162">
        <v>1.1134</v>
      </c>
      <c r="D23" s="162">
        <v>1.112</v>
      </c>
      <c r="E23" s="162">
        <v>1.1106</v>
      </c>
      <c r="F23" s="162">
        <v>1.1092</v>
      </c>
      <c r="G23" s="162">
        <v>1.1078</v>
      </c>
      <c r="H23" s="162">
        <v>1.1063</v>
      </c>
      <c r="I23" s="162">
        <v>1.1049</v>
      </c>
      <c r="J23" s="162">
        <v>1.1035</v>
      </c>
      <c r="K23" s="162">
        <v>1.1021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 ht="12.75">
      <c r="A24">
        <v>61</v>
      </c>
      <c r="B24" s="162">
        <v>1.1007</v>
      </c>
      <c r="C24" s="162">
        <v>1.0994</v>
      </c>
      <c r="D24" s="162">
        <v>1.098</v>
      </c>
      <c r="E24" s="162">
        <v>1.0966</v>
      </c>
      <c r="F24" s="162">
        <v>1.0952</v>
      </c>
      <c r="G24" s="162">
        <v>1.0939</v>
      </c>
      <c r="H24" s="162">
        <v>1.0925</v>
      </c>
      <c r="I24" s="162">
        <v>1.0911</v>
      </c>
      <c r="J24" s="162">
        <v>1.0898</v>
      </c>
      <c r="K24" s="162">
        <v>1.0884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14" ht="12.75">
      <c r="A25">
        <v>62</v>
      </c>
      <c r="B25" s="162">
        <v>1.0871</v>
      </c>
      <c r="C25" s="162">
        <v>1.0858</v>
      </c>
      <c r="D25" s="162">
        <v>1.0844</v>
      </c>
      <c r="E25" s="162">
        <v>1.0831</v>
      </c>
      <c r="F25" s="162">
        <v>1.0818</v>
      </c>
      <c r="G25" s="162">
        <v>1.0805</v>
      </c>
      <c r="H25" s="162">
        <v>1.0792</v>
      </c>
      <c r="I25" s="162">
        <v>1.0779</v>
      </c>
      <c r="J25" s="162">
        <v>1.0765</v>
      </c>
      <c r="K25" s="162">
        <v>1.0753</v>
      </c>
      <c r="M25" s="162"/>
      <c r="N25" s="162"/>
    </row>
    <row r="26" spans="1:14" ht="12.75">
      <c r="A26">
        <v>63</v>
      </c>
      <c r="B26" s="162">
        <v>1.074</v>
      </c>
      <c r="C26" s="162">
        <v>1.0727</v>
      </c>
      <c r="D26" s="162">
        <v>1.0714</v>
      </c>
      <c r="E26" s="162">
        <v>1.0701</v>
      </c>
      <c r="F26" s="162">
        <v>1.0688</v>
      </c>
      <c r="G26" s="162">
        <v>1.0676</v>
      </c>
      <c r="H26" s="162">
        <v>1.0663</v>
      </c>
      <c r="I26" s="162">
        <v>1.065</v>
      </c>
      <c r="J26" s="162">
        <v>1.0638</v>
      </c>
      <c r="K26" s="162">
        <v>1.0625</v>
      </c>
      <c r="M26" s="162"/>
      <c r="N26" s="162"/>
    </row>
    <row r="27" spans="1:14" ht="12.75">
      <c r="A27">
        <v>64</v>
      </c>
      <c r="B27" s="162">
        <v>1.0613</v>
      </c>
      <c r="C27" s="162">
        <v>1.0601</v>
      </c>
      <c r="D27" s="162">
        <v>1.0588</v>
      </c>
      <c r="E27" s="162">
        <v>1.0576</v>
      </c>
      <c r="F27" s="162">
        <v>1.0564</v>
      </c>
      <c r="G27" s="162">
        <v>1.0551</v>
      </c>
      <c r="H27" s="162">
        <v>1.0539</v>
      </c>
      <c r="I27" s="162">
        <v>1.0527</v>
      </c>
      <c r="J27" s="162">
        <v>1.0515</v>
      </c>
      <c r="K27" s="162">
        <v>1.0503</v>
      </c>
      <c r="M27" s="162"/>
      <c r="N27" s="162"/>
    </row>
    <row r="28" spans="1:14" ht="12.75">
      <c r="A28">
        <v>65</v>
      </c>
      <c r="B28" s="162">
        <v>1.0491</v>
      </c>
      <c r="C28" s="162">
        <v>1.0479</v>
      </c>
      <c r="D28" s="162">
        <v>1.0467</v>
      </c>
      <c r="E28" s="162">
        <v>1.0455</v>
      </c>
      <c r="F28" s="162">
        <v>1.0444</v>
      </c>
      <c r="G28" s="162">
        <v>1.0432</v>
      </c>
      <c r="H28" s="162">
        <v>1.042</v>
      </c>
      <c r="I28" s="162">
        <v>1.0408</v>
      </c>
      <c r="J28" s="162">
        <v>1.0397</v>
      </c>
      <c r="K28" s="162">
        <v>1.0385</v>
      </c>
      <c r="M28" s="162"/>
      <c r="N28" s="162"/>
    </row>
    <row r="29" spans="1:14" ht="12.75">
      <c r="A29">
        <v>66</v>
      </c>
      <c r="B29" s="162">
        <v>1.0374</v>
      </c>
      <c r="C29" s="162">
        <v>1.0362</v>
      </c>
      <c r="D29" s="162">
        <v>1.0351</v>
      </c>
      <c r="E29" s="162">
        <v>1.0339</v>
      </c>
      <c r="F29" s="162">
        <v>1.0328</v>
      </c>
      <c r="G29" s="162">
        <v>1.0317</v>
      </c>
      <c r="H29" s="162">
        <v>1.0306</v>
      </c>
      <c r="I29" s="162">
        <v>1.0294</v>
      </c>
      <c r="J29" s="162">
        <v>1.0283</v>
      </c>
      <c r="K29" s="162">
        <v>1.0272</v>
      </c>
      <c r="M29" s="162"/>
      <c r="N29" s="162"/>
    </row>
    <row r="30" spans="1:14" ht="12.75">
      <c r="A30">
        <v>67</v>
      </c>
      <c r="B30" s="162">
        <v>1.0261</v>
      </c>
      <c r="C30" s="162">
        <v>1.025</v>
      </c>
      <c r="D30" s="162">
        <v>1.0239</v>
      </c>
      <c r="E30" s="162">
        <v>1.0228</v>
      </c>
      <c r="F30" s="162">
        <v>1.0217</v>
      </c>
      <c r="G30" s="162">
        <v>1.0206</v>
      </c>
      <c r="H30" s="162">
        <v>1.0195</v>
      </c>
      <c r="I30" s="162">
        <v>1.0185</v>
      </c>
      <c r="J30" s="162">
        <v>1.0174</v>
      </c>
      <c r="K30" s="162">
        <v>1.0163</v>
      </c>
      <c r="M30" s="162"/>
      <c r="N30" s="162"/>
    </row>
    <row r="31" spans="1:14" ht="12.75">
      <c r="A31">
        <v>68</v>
      </c>
      <c r="B31" s="162">
        <v>1.0153</v>
      </c>
      <c r="C31" s="162">
        <v>1.0142</v>
      </c>
      <c r="D31" s="162">
        <v>1.0131</v>
      </c>
      <c r="E31" s="162">
        <v>1.0121</v>
      </c>
      <c r="F31" s="162">
        <v>1.011</v>
      </c>
      <c r="G31" s="162">
        <v>1.01</v>
      </c>
      <c r="H31" s="162">
        <v>1.009</v>
      </c>
      <c r="I31" s="162">
        <v>1.0079</v>
      </c>
      <c r="J31" s="162">
        <v>1.0069</v>
      </c>
      <c r="K31" s="162">
        <v>1.0059</v>
      </c>
      <c r="M31" s="162"/>
      <c r="N31" s="162"/>
    </row>
    <row r="32" spans="1:14" ht="12.75">
      <c r="A32">
        <v>69</v>
      </c>
      <c r="B32" s="162">
        <v>1.0048</v>
      </c>
      <c r="C32" s="162">
        <v>1.0038</v>
      </c>
      <c r="D32" s="162">
        <v>1.0028</v>
      </c>
      <c r="E32" s="162">
        <v>1.0018</v>
      </c>
      <c r="F32" s="162">
        <v>1.0008</v>
      </c>
      <c r="G32" s="162">
        <v>0.9998</v>
      </c>
      <c r="H32" s="162">
        <v>0.9988</v>
      </c>
      <c r="I32" s="162">
        <v>0.9978</v>
      </c>
      <c r="J32" s="162">
        <v>0.9968</v>
      </c>
      <c r="K32" s="162">
        <v>0.9958</v>
      </c>
      <c r="M32" s="162"/>
      <c r="N32" s="162"/>
    </row>
    <row r="33" spans="1:14" ht="12.75">
      <c r="A33">
        <v>70</v>
      </c>
      <c r="B33" s="162">
        <v>0.9948</v>
      </c>
      <c r="C33" s="162">
        <v>0.9939</v>
      </c>
      <c r="D33" s="162">
        <v>0.9929</v>
      </c>
      <c r="E33" s="162">
        <v>0.9919</v>
      </c>
      <c r="F33" s="162">
        <v>0.991</v>
      </c>
      <c r="G33" s="162">
        <v>0.99</v>
      </c>
      <c r="H33" s="162">
        <v>0.989</v>
      </c>
      <c r="I33" s="162">
        <v>0.9881</v>
      </c>
      <c r="J33" s="162">
        <v>0.9871</v>
      </c>
      <c r="K33" s="162">
        <v>0.9862</v>
      </c>
      <c r="M33" s="162"/>
      <c r="N33" s="162"/>
    </row>
    <row r="34" spans="1:14" ht="12.75">
      <c r="A34">
        <v>71</v>
      </c>
      <c r="B34" s="162">
        <v>0.9852</v>
      </c>
      <c r="C34" s="162">
        <v>0.9843</v>
      </c>
      <c r="D34" s="162">
        <v>0.9834</v>
      </c>
      <c r="E34" s="162">
        <v>0.9824</v>
      </c>
      <c r="F34" s="162">
        <v>0.9815</v>
      </c>
      <c r="G34" s="162">
        <v>0.9806</v>
      </c>
      <c r="H34" s="162">
        <v>0.9797</v>
      </c>
      <c r="I34" s="162">
        <v>0.9788</v>
      </c>
      <c r="J34" s="162">
        <v>0.9779</v>
      </c>
      <c r="K34" s="162">
        <v>0.9769</v>
      </c>
      <c r="M34" s="162"/>
      <c r="N34" s="162"/>
    </row>
    <row r="35" spans="1:14" ht="12.75">
      <c r="A35">
        <v>72</v>
      </c>
      <c r="B35" s="162">
        <v>0.976</v>
      </c>
      <c r="C35" s="162">
        <v>0.9751</v>
      </c>
      <c r="D35" s="162">
        <v>0.9742</v>
      </c>
      <c r="E35" s="162">
        <v>0.9734</v>
      </c>
      <c r="F35" s="162">
        <v>0.9725</v>
      </c>
      <c r="G35" s="162">
        <v>0.9716</v>
      </c>
      <c r="H35" s="162">
        <v>0.9707</v>
      </c>
      <c r="I35" s="162">
        <v>0.9698</v>
      </c>
      <c r="J35" s="162">
        <v>0.9689</v>
      </c>
      <c r="K35" s="162">
        <v>0.9681</v>
      </c>
      <c r="M35" s="162"/>
      <c r="N35" s="162"/>
    </row>
    <row r="36" spans="1:14" ht="12.75">
      <c r="A36">
        <v>73</v>
      </c>
      <c r="B36" s="162">
        <v>0.9672</v>
      </c>
      <c r="C36" s="162">
        <v>0.9663</v>
      </c>
      <c r="D36" s="162">
        <v>0.9655</v>
      </c>
      <c r="E36" s="162">
        <v>0.9646</v>
      </c>
      <c r="F36" s="162">
        <v>0.9638</v>
      </c>
      <c r="G36" s="162">
        <v>0.9629</v>
      </c>
      <c r="H36" s="162">
        <v>0.9621</v>
      </c>
      <c r="I36" s="162">
        <v>0.9613</v>
      </c>
      <c r="J36" s="162">
        <v>0.9604</v>
      </c>
      <c r="K36" s="162">
        <v>0.9596</v>
      </c>
      <c r="M36" s="162"/>
      <c r="N36" s="162"/>
    </row>
    <row r="37" spans="1:14" ht="12.75">
      <c r="A37">
        <v>74</v>
      </c>
      <c r="B37" s="162">
        <v>0.9587</v>
      </c>
      <c r="C37" s="162">
        <v>0.9579</v>
      </c>
      <c r="D37" s="162">
        <v>0.9571</v>
      </c>
      <c r="E37" s="162">
        <v>0.9563</v>
      </c>
      <c r="F37" s="162">
        <v>0.9555</v>
      </c>
      <c r="G37" s="162">
        <v>0.9547</v>
      </c>
      <c r="H37" s="162">
        <v>0.9538</v>
      </c>
      <c r="I37" s="162">
        <v>0.953</v>
      </c>
      <c r="J37" s="162">
        <v>0.9522</v>
      </c>
      <c r="K37" s="162">
        <v>0.9514</v>
      </c>
      <c r="M37" s="162"/>
      <c r="N37" s="162"/>
    </row>
    <row r="38" spans="1:14" ht="12.75">
      <c r="A38">
        <v>75</v>
      </c>
      <c r="B38" s="162">
        <v>0.9506</v>
      </c>
      <c r="C38" s="162">
        <v>0.9498</v>
      </c>
      <c r="D38" s="162">
        <v>0.9491</v>
      </c>
      <c r="E38" s="162">
        <v>0.9483</v>
      </c>
      <c r="F38" s="162">
        <v>0.9475</v>
      </c>
      <c r="G38" s="162">
        <v>0.9467</v>
      </c>
      <c r="H38" s="162">
        <v>0.9459</v>
      </c>
      <c r="I38" s="162">
        <v>0.9452</v>
      </c>
      <c r="J38" s="162">
        <v>0.9444</v>
      </c>
      <c r="K38" s="162">
        <v>0.9436</v>
      </c>
      <c r="M38" s="162"/>
      <c r="N38" s="162"/>
    </row>
    <row r="39" spans="1:14" ht="12.75">
      <c r="A39">
        <v>76</v>
      </c>
      <c r="B39" s="162">
        <v>0.9429</v>
      </c>
      <c r="C39" s="162">
        <v>0.9421</v>
      </c>
      <c r="D39" s="162">
        <v>0.9414</v>
      </c>
      <c r="E39" s="162">
        <v>0.9406</v>
      </c>
      <c r="F39" s="162">
        <v>0.9399</v>
      </c>
      <c r="G39" s="162">
        <v>0.9391</v>
      </c>
      <c r="H39" s="162">
        <v>0.9384</v>
      </c>
      <c r="I39" s="162">
        <v>0.9376</v>
      </c>
      <c r="J39" s="162">
        <v>0.9369</v>
      </c>
      <c r="K39" s="162">
        <v>0.9362</v>
      </c>
      <c r="M39" s="162"/>
      <c r="N39" s="162"/>
    </row>
    <row r="40" spans="1:14" ht="12.75">
      <c r="A40">
        <v>77</v>
      </c>
      <c r="B40" s="162">
        <v>0.9354</v>
      </c>
      <c r="C40" s="162">
        <v>0.9347</v>
      </c>
      <c r="D40" s="162">
        <v>0.934</v>
      </c>
      <c r="E40" s="162">
        <v>0.9333</v>
      </c>
      <c r="F40" s="162">
        <v>0.9326</v>
      </c>
      <c r="G40" s="162">
        <v>0.9318</v>
      </c>
      <c r="H40" s="162">
        <v>0.9311</v>
      </c>
      <c r="I40" s="162">
        <v>0.9304</v>
      </c>
      <c r="J40" s="162">
        <v>0.9297</v>
      </c>
      <c r="K40" s="162">
        <v>0.929</v>
      </c>
      <c r="M40" s="162"/>
      <c r="N40" s="162"/>
    </row>
    <row r="41" spans="1:14" ht="12.75">
      <c r="A41">
        <v>78</v>
      </c>
      <c r="B41" s="162">
        <v>0.9283</v>
      </c>
      <c r="C41" s="162">
        <v>0.9276</v>
      </c>
      <c r="D41" s="162">
        <v>0.9269</v>
      </c>
      <c r="E41" s="162">
        <v>0.9263</v>
      </c>
      <c r="F41" s="162">
        <v>0.9256</v>
      </c>
      <c r="G41" s="162">
        <v>0.9249</v>
      </c>
      <c r="H41" s="162">
        <v>0.9242</v>
      </c>
      <c r="I41" s="162">
        <v>0.9235</v>
      </c>
      <c r="J41" s="162">
        <v>0.9229</v>
      </c>
      <c r="K41" s="162">
        <v>0.9222</v>
      </c>
      <c r="M41" s="162"/>
      <c r="N41" s="162"/>
    </row>
    <row r="42" spans="1:14" ht="12.75">
      <c r="A42">
        <v>79</v>
      </c>
      <c r="B42" s="162">
        <v>0.9215</v>
      </c>
      <c r="C42" s="162">
        <v>0.9209</v>
      </c>
      <c r="D42" s="162">
        <v>0.9202</v>
      </c>
      <c r="E42" s="162">
        <v>0.9195</v>
      </c>
      <c r="F42" s="162">
        <v>0.9189</v>
      </c>
      <c r="G42" s="162">
        <v>0.9182</v>
      </c>
      <c r="H42" s="162">
        <v>0.9176</v>
      </c>
      <c r="I42" s="162">
        <v>0.9169</v>
      </c>
      <c r="J42" s="162">
        <v>0.9163</v>
      </c>
      <c r="K42" s="162">
        <v>0.9156</v>
      </c>
      <c r="M42" s="162"/>
      <c r="N42" s="162"/>
    </row>
    <row r="43" spans="1:14" ht="12.75">
      <c r="A43">
        <v>80</v>
      </c>
      <c r="B43" s="162">
        <v>0.915</v>
      </c>
      <c r="C43" s="162">
        <v>0.9144</v>
      </c>
      <c r="D43" s="162">
        <v>0.9137</v>
      </c>
      <c r="E43" s="162">
        <v>0.9131</v>
      </c>
      <c r="F43" s="162">
        <v>0.9125</v>
      </c>
      <c r="G43" s="162">
        <v>0.9119</v>
      </c>
      <c r="H43" s="162">
        <v>0.9112</v>
      </c>
      <c r="I43" s="162">
        <v>0.9106</v>
      </c>
      <c r="J43" s="162">
        <v>0.91</v>
      </c>
      <c r="K43" s="162">
        <v>0.9094</v>
      </c>
      <c r="N43" s="162"/>
    </row>
    <row r="44" spans="1:11" ht="12.75">
      <c r="A44">
        <v>81</v>
      </c>
      <c r="B44" s="162">
        <v>0.9088</v>
      </c>
      <c r="C44" s="162">
        <v>0.9082</v>
      </c>
      <c r="D44" s="162">
        <v>0.9076</v>
      </c>
      <c r="E44" s="162">
        <v>0.907</v>
      </c>
      <c r="F44" s="162">
        <v>0.9064</v>
      </c>
      <c r="G44" s="162">
        <v>0.9058</v>
      </c>
      <c r="H44" s="162">
        <v>0.9052</v>
      </c>
      <c r="I44" s="162">
        <v>0.9046</v>
      </c>
      <c r="J44" s="162">
        <v>0.904</v>
      </c>
      <c r="K44" s="162">
        <v>0.9034</v>
      </c>
    </row>
    <row r="45" spans="1:11" ht="12.75">
      <c r="A45">
        <v>82</v>
      </c>
      <c r="B45" s="162">
        <v>0.9028</v>
      </c>
      <c r="C45" s="162">
        <v>0.9023</v>
      </c>
      <c r="D45" s="162">
        <v>0.9017</v>
      </c>
      <c r="E45" s="162">
        <v>0.9011</v>
      </c>
      <c r="F45" s="162">
        <v>0.9005</v>
      </c>
      <c r="G45" s="162">
        <v>0.9</v>
      </c>
      <c r="H45" s="162">
        <v>0.8994</v>
      </c>
      <c r="I45" s="162">
        <v>0.8988</v>
      </c>
      <c r="J45" s="162">
        <v>0.8983</v>
      </c>
      <c r="K45" s="162">
        <v>0.8977</v>
      </c>
    </row>
    <row r="46" spans="1:11" ht="12.75">
      <c r="A46">
        <v>83</v>
      </c>
      <c r="B46" s="162">
        <v>0.8972</v>
      </c>
      <c r="C46" s="162">
        <v>0.8966</v>
      </c>
      <c r="D46" s="162">
        <v>0.8961</v>
      </c>
      <c r="E46" s="162">
        <v>0.8955</v>
      </c>
      <c r="F46" s="162">
        <v>0.895</v>
      </c>
      <c r="G46" s="162">
        <v>0.8944</v>
      </c>
      <c r="H46" s="162">
        <v>0.8939</v>
      </c>
      <c r="I46" s="162">
        <v>0.8933</v>
      </c>
      <c r="J46" s="162">
        <v>0.8928</v>
      </c>
      <c r="K46" s="162">
        <v>0.8923</v>
      </c>
    </row>
    <row r="47" spans="1:11" ht="12.75">
      <c r="A47">
        <v>84</v>
      </c>
      <c r="B47" s="162">
        <v>0.8917</v>
      </c>
      <c r="C47" s="162">
        <v>0.8912</v>
      </c>
      <c r="D47" s="162">
        <v>0.8907</v>
      </c>
      <c r="E47" s="162">
        <v>0.8902</v>
      </c>
      <c r="F47" s="162">
        <v>0.8896</v>
      </c>
      <c r="G47" s="162">
        <v>0.8891</v>
      </c>
      <c r="H47" s="162">
        <v>0.8886</v>
      </c>
      <c r="I47" s="162">
        <v>0.8881</v>
      </c>
      <c r="J47" s="162">
        <v>0.8876</v>
      </c>
      <c r="K47" s="162">
        <v>0.8871</v>
      </c>
    </row>
    <row r="48" spans="1:11" ht="12.75">
      <c r="A48">
        <v>85</v>
      </c>
      <c r="B48" s="162">
        <v>0.8866</v>
      </c>
      <c r="C48" s="162">
        <v>0.8861</v>
      </c>
      <c r="D48" s="162">
        <v>0.8856</v>
      </c>
      <c r="E48" s="162">
        <v>0.8851</v>
      </c>
      <c r="F48" s="162">
        <v>0.8846</v>
      </c>
      <c r="G48" s="162">
        <v>0.8841</v>
      </c>
      <c r="H48" s="162">
        <v>0.8836</v>
      </c>
      <c r="I48" s="162">
        <v>0.8831</v>
      </c>
      <c r="J48" s="162">
        <v>0.8826</v>
      </c>
      <c r="K48" s="162">
        <v>0.8821</v>
      </c>
    </row>
    <row r="49" spans="1:11" ht="12.75">
      <c r="A49">
        <v>86</v>
      </c>
      <c r="B49" s="162">
        <v>0.8816</v>
      </c>
      <c r="C49" s="162">
        <v>0.8811</v>
      </c>
      <c r="D49" s="162">
        <v>0.8807</v>
      </c>
      <c r="E49" s="162">
        <v>0.8802</v>
      </c>
      <c r="F49" s="162">
        <v>0.8797</v>
      </c>
      <c r="G49" s="162">
        <v>0.8792</v>
      </c>
      <c r="H49" s="162">
        <v>0.8788</v>
      </c>
      <c r="I49" s="162">
        <v>0.8783</v>
      </c>
      <c r="J49" s="162">
        <v>0.8778</v>
      </c>
      <c r="K49" s="162">
        <v>0.8774</v>
      </c>
    </row>
    <row r="50" spans="1:11" ht="12.75">
      <c r="A50">
        <v>87</v>
      </c>
      <c r="B50" s="162">
        <v>0.8769</v>
      </c>
      <c r="C50" s="162">
        <v>0.8765</v>
      </c>
      <c r="D50" s="162">
        <v>0.876</v>
      </c>
      <c r="E50" s="162">
        <v>0.8755</v>
      </c>
      <c r="F50" s="162">
        <v>0.8751</v>
      </c>
      <c r="G50" s="162">
        <v>0.8746</v>
      </c>
      <c r="H50" s="162">
        <v>0.8742</v>
      </c>
      <c r="I50" s="162">
        <v>0.8737</v>
      </c>
      <c r="J50" s="162">
        <v>0.8733</v>
      </c>
      <c r="K50" s="162">
        <v>0.8729</v>
      </c>
    </row>
    <row r="51" spans="1:11" ht="12.75">
      <c r="A51">
        <v>88</v>
      </c>
      <c r="B51" s="162">
        <v>0.8724</v>
      </c>
      <c r="C51" s="162">
        <v>0.872</v>
      </c>
      <c r="D51" s="162">
        <v>0.8716</v>
      </c>
      <c r="E51" s="162">
        <v>0.8711</v>
      </c>
      <c r="F51" s="162">
        <v>0.8707</v>
      </c>
      <c r="G51" s="162">
        <v>0.8703</v>
      </c>
      <c r="H51" s="162">
        <v>0.8698</v>
      </c>
      <c r="I51" s="162">
        <v>0.8694</v>
      </c>
      <c r="J51" s="162">
        <v>0.869</v>
      </c>
      <c r="K51" s="162">
        <v>0.8686</v>
      </c>
    </row>
    <row r="52" spans="1:11" ht="12.75">
      <c r="A52">
        <v>89</v>
      </c>
      <c r="B52" s="162">
        <v>0.8681</v>
      </c>
      <c r="C52" s="162">
        <v>0.8677</v>
      </c>
      <c r="D52" s="162">
        <v>0.8673</v>
      </c>
      <c r="E52" s="162">
        <v>0.8669</v>
      </c>
      <c r="F52" s="162">
        <v>0.8665</v>
      </c>
      <c r="G52" s="162">
        <v>0.8661</v>
      </c>
      <c r="H52" s="162">
        <v>0.8657</v>
      </c>
      <c r="I52" s="162">
        <v>0.8653</v>
      </c>
      <c r="J52" s="162">
        <v>0.8649</v>
      </c>
      <c r="K52" s="162">
        <v>0.8645</v>
      </c>
    </row>
    <row r="53" spans="1:11" ht="12.75">
      <c r="A53">
        <v>90</v>
      </c>
      <c r="B53" s="162">
        <v>0.8641</v>
      </c>
      <c r="C53" s="162">
        <v>0.8637</v>
      </c>
      <c r="D53" s="162">
        <v>0.8633</v>
      </c>
      <c r="E53" s="162">
        <v>0.8629</v>
      </c>
      <c r="F53" s="162">
        <v>0.8625</v>
      </c>
      <c r="G53" s="162">
        <v>0.8621</v>
      </c>
      <c r="H53" s="162">
        <v>0.8617</v>
      </c>
      <c r="I53" s="162">
        <v>0.8613</v>
      </c>
      <c r="J53" s="162">
        <v>0.8609</v>
      </c>
      <c r="K53" s="162">
        <v>0.8606</v>
      </c>
    </row>
    <row r="54" spans="1:11" ht="12.75">
      <c r="A54">
        <v>91</v>
      </c>
      <c r="B54" s="162">
        <v>0.8602</v>
      </c>
      <c r="C54" s="162">
        <v>0.8598</v>
      </c>
      <c r="D54" s="162">
        <v>0.8594</v>
      </c>
      <c r="E54" s="162">
        <v>0.859</v>
      </c>
      <c r="F54" s="162">
        <v>0.8587</v>
      </c>
      <c r="G54" s="162">
        <v>0.8583</v>
      </c>
      <c r="H54" s="162">
        <v>0.8579</v>
      </c>
      <c r="I54" s="162">
        <v>0.8576</v>
      </c>
      <c r="J54" s="162">
        <v>0.8572</v>
      </c>
      <c r="K54" s="162">
        <v>0.8568</v>
      </c>
    </row>
    <row r="55" spans="1:11" ht="12.75">
      <c r="A55">
        <v>92</v>
      </c>
      <c r="B55" s="162">
        <v>0.8565</v>
      </c>
      <c r="C55" s="162">
        <v>0.8561</v>
      </c>
      <c r="D55" s="162">
        <v>0.8558</v>
      </c>
      <c r="E55" s="162">
        <v>0.8554</v>
      </c>
      <c r="F55" s="162">
        <v>0.855</v>
      </c>
      <c r="G55" s="162">
        <v>0.8547</v>
      </c>
      <c r="H55" s="162">
        <v>0.8543</v>
      </c>
      <c r="I55" s="162">
        <v>0.854</v>
      </c>
      <c r="J55" s="162">
        <v>0.8536</v>
      </c>
      <c r="K55" s="162">
        <v>0.8533</v>
      </c>
    </row>
    <row r="56" spans="1:11" ht="12.75">
      <c r="A56">
        <v>93</v>
      </c>
      <c r="B56" s="162">
        <v>0.853</v>
      </c>
      <c r="C56" s="162">
        <v>0.8526</v>
      </c>
      <c r="D56" s="162">
        <v>0.8523</v>
      </c>
      <c r="E56" s="162">
        <v>0.8519</v>
      </c>
      <c r="F56" s="162">
        <v>0.8516</v>
      </c>
      <c r="G56" s="162">
        <v>0.8513</v>
      </c>
      <c r="H56" s="162">
        <v>0.8509</v>
      </c>
      <c r="I56" s="162">
        <v>0.8506</v>
      </c>
      <c r="J56" s="162">
        <v>0.8503</v>
      </c>
      <c r="K56" s="162">
        <v>0.8499</v>
      </c>
    </row>
    <row r="57" spans="1:11" ht="12.75">
      <c r="A57">
        <v>94</v>
      </c>
      <c r="B57" s="162">
        <v>0.8496</v>
      </c>
      <c r="C57" s="162">
        <v>0.8493</v>
      </c>
      <c r="D57" s="162">
        <v>0.8489</v>
      </c>
      <c r="E57" s="162">
        <v>0.8486</v>
      </c>
      <c r="F57" s="162">
        <v>0.8483</v>
      </c>
      <c r="G57" s="162">
        <v>0.848</v>
      </c>
      <c r="H57" s="162">
        <v>0.8477</v>
      </c>
      <c r="I57" s="162">
        <v>0.8473</v>
      </c>
      <c r="J57" s="162">
        <v>0.847</v>
      </c>
      <c r="K57" s="162">
        <v>0.8467</v>
      </c>
    </row>
    <row r="58" spans="1:11" ht="12.75">
      <c r="A58">
        <v>95</v>
      </c>
      <c r="B58" s="162">
        <v>0.8464</v>
      </c>
      <c r="C58" s="162">
        <v>0.8461</v>
      </c>
      <c r="D58" s="162">
        <v>0.8458</v>
      </c>
      <c r="E58" s="162">
        <v>0.8455</v>
      </c>
      <c r="F58" s="162">
        <v>0.8452</v>
      </c>
      <c r="G58" s="162">
        <v>0.8449</v>
      </c>
      <c r="H58" s="162">
        <v>0.8446</v>
      </c>
      <c r="I58" s="162">
        <v>0.8443</v>
      </c>
      <c r="J58" s="162">
        <v>0.844</v>
      </c>
      <c r="K58" s="162">
        <v>0.8437</v>
      </c>
    </row>
    <row r="59" spans="1:11" ht="12.75">
      <c r="A59">
        <v>96</v>
      </c>
      <c r="B59" s="162">
        <v>0.8434</v>
      </c>
      <c r="C59" s="162">
        <v>0.8431</v>
      </c>
      <c r="D59" s="162">
        <v>0.8428</v>
      </c>
      <c r="E59" s="162">
        <v>0.8425</v>
      </c>
      <c r="F59" s="162">
        <v>0.8422</v>
      </c>
      <c r="G59" s="162">
        <v>0.8419</v>
      </c>
      <c r="H59" s="162">
        <v>0.8416</v>
      </c>
      <c r="I59" s="162">
        <v>0.8413</v>
      </c>
      <c r="J59" s="162">
        <v>0.841</v>
      </c>
      <c r="K59" s="162">
        <v>0.8407</v>
      </c>
    </row>
    <row r="60" spans="1:11" ht="12.75">
      <c r="A60">
        <v>97</v>
      </c>
      <c r="B60" s="162">
        <v>0.8405</v>
      </c>
      <c r="C60" s="162">
        <v>0.8402</v>
      </c>
      <c r="D60" s="162">
        <v>0.8399</v>
      </c>
      <c r="E60" s="162">
        <v>0.8396</v>
      </c>
      <c r="F60" s="162">
        <v>0.8393</v>
      </c>
      <c r="G60" s="162">
        <v>0.8391</v>
      </c>
      <c r="H60" s="162">
        <v>0.8388</v>
      </c>
      <c r="I60" s="162">
        <v>0.8385</v>
      </c>
      <c r="J60" s="162">
        <v>0.8382</v>
      </c>
      <c r="K60" s="162">
        <v>0.838</v>
      </c>
    </row>
    <row r="61" spans="1:11" ht="12.75">
      <c r="A61">
        <v>98</v>
      </c>
      <c r="B61" s="162">
        <v>0.8377</v>
      </c>
      <c r="C61" s="162">
        <v>0.8374</v>
      </c>
      <c r="D61" s="162">
        <v>0.8372</v>
      </c>
      <c r="E61" s="162">
        <v>0.8369</v>
      </c>
      <c r="F61" s="162">
        <v>0.8366</v>
      </c>
      <c r="G61" s="162">
        <v>0.8364</v>
      </c>
      <c r="H61" s="162">
        <v>0.8361</v>
      </c>
      <c r="I61" s="162">
        <v>0.8359</v>
      </c>
      <c r="J61" s="162">
        <v>0.8356</v>
      </c>
      <c r="K61" s="162">
        <v>0.8353</v>
      </c>
    </row>
    <row r="62" spans="1:11" ht="12.75">
      <c r="A62">
        <v>99</v>
      </c>
      <c r="B62" s="162">
        <v>0.8351</v>
      </c>
      <c r="C62" s="162">
        <v>0.8348</v>
      </c>
      <c r="D62" s="162">
        <v>0.8346</v>
      </c>
      <c r="E62" s="162">
        <v>0.8343</v>
      </c>
      <c r="F62" s="162">
        <v>0.8341</v>
      </c>
      <c r="G62" s="162">
        <v>0.8338</v>
      </c>
      <c r="H62" s="162">
        <v>0.8336</v>
      </c>
      <c r="I62" s="162">
        <v>0.8333</v>
      </c>
      <c r="J62" s="162">
        <v>0.8331</v>
      </c>
      <c r="K62" s="162">
        <v>0.8328</v>
      </c>
    </row>
    <row r="63" spans="1:11" ht="12.75">
      <c r="A63">
        <v>100</v>
      </c>
      <c r="B63" s="162">
        <v>0.8326</v>
      </c>
      <c r="C63" s="162">
        <v>0.8323</v>
      </c>
      <c r="D63" s="162">
        <v>0.8321</v>
      </c>
      <c r="E63" s="162">
        <v>0.8319</v>
      </c>
      <c r="F63" s="162">
        <v>0.8316</v>
      </c>
      <c r="G63" s="162">
        <v>0.8314</v>
      </c>
      <c r="H63" s="162">
        <v>0.8311</v>
      </c>
      <c r="I63" s="162">
        <v>0.8309</v>
      </c>
      <c r="J63" s="162">
        <v>0.8307</v>
      </c>
      <c r="K63" s="162">
        <v>0.8304</v>
      </c>
    </row>
    <row r="64" spans="1:11" ht="12.75">
      <c r="A64">
        <v>101</v>
      </c>
      <c r="B64" s="162">
        <v>0.8302</v>
      </c>
      <c r="C64" s="162">
        <v>0.83</v>
      </c>
      <c r="D64" s="162">
        <v>0.8297</v>
      </c>
      <c r="E64" s="162">
        <v>0.8295</v>
      </c>
      <c r="F64" s="162">
        <v>0.8293</v>
      </c>
      <c r="G64" s="162">
        <v>0.8291</v>
      </c>
      <c r="H64" s="162">
        <v>0.8288</v>
      </c>
      <c r="I64" s="162">
        <v>0.8286</v>
      </c>
      <c r="J64" s="162">
        <v>0.8284</v>
      </c>
      <c r="K64" s="162">
        <v>0.8282</v>
      </c>
    </row>
    <row r="65" spans="1:11" ht="12.75">
      <c r="A65">
        <v>102</v>
      </c>
      <c r="B65" s="162">
        <v>0.8279</v>
      </c>
      <c r="C65" s="162">
        <v>0.8277</v>
      </c>
      <c r="D65" s="162">
        <v>0.8275</v>
      </c>
      <c r="E65" s="162">
        <v>0.8273</v>
      </c>
      <c r="F65" s="162">
        <v>0.8271</v>
      </c>
      <c r="G65" s="162">
        <v>0.8268</v>
      </c>
      <c r="H65" s="162">
        <v>0.8266</v>
      </c>
      <c r="I65" s="162">
        <v>0.8264</v>
      </c>
      <c r="J65" s="162">
        <v>0.8262</v>
      </c>
      <c r="K65" s="162">
        <v>0.826</v>
      </c>
    </row>
    <row r="66" spans="1:11" ht="12.75">
      <c r="A66">
        <v>103</v>
      </c>
      <c r="B66" s="162">
        <v>0.8258</v>
      </c>
      <c r="C66" s="162">
        <v>0.8256</v>
      </c>
      <c r="D66" s="162">
        <v>0.8253</v>
      </c>
      <c r="E66" s="162">
        <v>0.8251</v>
      </c>
      <c r="F66" s="162">
        <v>0.8249</v>
      </c>
      <c r="G66" s="162">
        <v>0.8247</v>
      </c>
      <c r="H66" s="162">
        <v>0.8245</v>
      </c>
      <c r="I66" s="162">
        <v>0.8243</v>
      </c>
      <c r="J66" s="162">
        <v>0.8241</v>
      </c>
      <c r="K66" s="162">
        <v>0.8239</v>
      </c>
    </row>
    <row r="67" spans="1:11" ht="12.75">
      <c r="A67">
        <v>104</v>
      </c>
      <c r="B67" s="162">
        <v>0.8237</v>
      </c>
      <c r="C67" s="162">
        <v>0.8235</v>
      </c>
      <c r="D67" s="162">
        <v>0.8233</v>
      </c>
      <c r="E67" s="162">
        <v>0.8231</v>
      </c>
      <c r="F67" s="162">
        <v>0.8229</v>
      </c>
      <c r="G67" s="162">
        <v>0.8227</v>
      </c>
      <c r="H67" s="162">
        <v>0.8225</v>
      </c>
      <c r="I67" s="162">
        <v>0.8223</v>
      </c>
      <c r="J67" s="162">
        <v>0.8221</v>
      </c>
      <c r="K67" s="162">
        <v>0.8219</v>
      </c>
    </row>
    <row r="68" spans="1:11" ht="12.75">
      <c r="A68">
        <v>105</v>
      </c>
      <c r="B68" s="162">
        <v>0.8217</v>
      </c>
      <c r="C68" s="162">
        <v>0.8215</v>
      </c>
      <c r="D68" s="162">
        <v>0.8214</v>
      </c>
      <c r="E68" s="162">
        <v>0.8212</v>
      </c>
      <c r="F68" s="162">
        <v>0.821</v>
      </c>
      <c r="G68" s="162">
        <v>0.8208</v>
      </c>
      <c r="H68" s="162">
        <v>0.8206</v>
      </c>
      <c r="I68" s="162">
        <v>0.8204</v>
      </c>
      <c r="J68" s="162">
        <v>0.8202</v>
      </c>
      <c r="K68" s="162">
        <v>0.82</v>
      </c>
    </row>
    <row r="69" spans="1:11" ht="12.75">
      <c r="A69">
        <v>106</v>
      </c>
      <c r="B69" s="162">
        <v>0.8198</v>
      </c>
      <c r="C69" s="162">
        <v>0.8197</v>
      </c>
      <c r="D69" s="162">
        <v>0.8195</v>
      </c>
      <c r="E69" s="162">
        <v>0.8193</v>
      </c>
      <c r="F69" s="162">
        <v>0.8191</v>
      </c>
      <c r="G69" s="162">
        <v>0.8189</v>
      </c>
      <c r="H69" s="162">
        <v>0.8188</v>
      </c>
      <c r="I69" s="162">
        <v>0.8186</v>
      </c>
      <c r="J69" s="162">
        <v>0.8184</v>
      </c>
      <c r="K69" s="162">
        <v>0.8182</v>
      </c>
    </row>
    <row r="70" spans="1:11" ht="12.75">
      <c r="A70">
        <v>107</v>
      </c>
      <c r="B70" s="162">
        <v>0.818</v>
      </c>
      <c r="C70" s="162">
        <v>0.8179</v>
      </c>
      <c r="D70" s="162">
        <v>0.8177</v>
      </c>
      <c r="E70" s="162">
        <v>0.8175</v>
      </c>
      <c r="F70" s="162">
        <v>0.8173</v>
      </c>
      <c r="G70" s="162">
        <v>0.8172</v>
      </c>
      <c r="H70" s="162">
        <v>0.817</v>
      </c>
      <c r="I70" s="162">
        <v>0.8168</v>
      </c>
      <c r="J70" s="162">
        <v>0.8167</v>
      </c>
      <c r="K70" s="162">
        <v>0.8165</v>
      </c>
    </row>
    <row r="71" spans="1:11" ht="12.75">
      <c r="A71">
        <v>108</v>
      </c>
      <c r="B71" s="162">
        <v>0.8163</v>
      </c>
      <c r="C71" s="162">
        <v>0.8161</v>
      </c>
      <c r="D71" s="162">
        <v>0.816</v>
      </c>
      <c r="E71" s="162">
        <v>0.8158</v>
      </c>
      <c r="F71" s="162">
        <v>0.8156</v>
      </c>
      <c r="G71" s="162">
        <v>0.8155</v>
      </c>
      <c r="H71" s="162">
        <v>0.8153</v>
      </c>
      <c r="I71" s="162">
        <v>0.8152</v>
      </c>
      <c r="J71" s="162">
        <v>0.815</v>
      </c>
      <c r="K71" s="162">
        <v>0.8148</v>
      </c>
    </row>
    <row r="72" spans="1:11" ht="12.75">
      <c r="A72">
        <v>109</v>
      </c>
      <c r="B72" s="162">
        <v>0.8147</v>
      </c>
      <c r="C72" s="162">
        <v>0.8145</v>
      </c>
      <c r="D72" s="162">
        <v>0.8143</v>
      </c>
      <c r="E72" s="162">
        <v>0.8142</v>
      </c>
      <c r="F72" s="162">
        <v>0.814</v>
      </c>
      <c r="G72" s="162">
        <v>0.8139</v>
      </c>
      <c r="H72" s="162">
        <v>0.8137</v>
      </c>
      <c r="I72" s="162">
        <v>0.8135</v>
      </c>
      <c r="J72" s="162">
        <v>0.8134</v>
      </c>
      <c r="K72" s="162">
        <v>0.8132</v>
      </c>
    </row>
    <row r="73" spans="1:11" ht="12.75">
      <c r="A73">
        <v>110</v>
      </c>
      <c r="B73" s="162">
        <v>0.8131</v>
      </c>
      <c r="C73" s="162">
        <v>0.8129</v>
      </c>
      <c r="D73" s="162">
        <v>0.8128</v>
      </c>
      <c r="E73" s="162">
        <v>0.8126</v>
      </c>
      <c r="F73" s="162">
        <v>0.8124</v>
      </c>
      <c r="G73" s="162">
        <v>0.8123</v>
      </c>
      <c r="H73" s="162">
        <v>0.8121</v>
      </c>
      <c r="I73" s="162">
        <v>0.812</v>
      </c>
      <c r="J73" s="162">
        <v>0.8118</v>
      </c>
      <c r="K73" s="162">
        <v>0.8117</v>
      </c>
    </row>
    <row r="74" spans="1:11" ht="12.75">
      <c r="A74">
        <v>111</v>
      </c>
      <c r="B74" s="162">
        <v>0.8115</v>
      </c>
      <c r="C74" s="162">
        <v>0.8114</v>
      </c>
      <c r="D74" s="162">
        <v>0.8112</v>
      </c>
      <c r="E74" s="162">
        <v>0.8111</v>
      </c>
      <c r="F74" s="162">
        <v>0.8109</v>
      </c>
      <c r="G74" s="162">
        <v>0.8108</v>
      </c>
      <c r="H74" s="162">
        <v>0.8106</v>
      </c>
      <c r="I74" s="162">
        <v>0.8105</v>
      </c>
      <c r="J74" s="162">
        <v>0.8103</v>
      </c>
      <c r="K74" s="162">
        <v>0.8102</v>
      </c>
    </row>
    <row r="75" spans="1:11" ht="12.75">
      <c r="A75">
        <v>112</v>
      </c>
      <c r="B75" s="162">
        <v>0.8101</v>
      </c>
      <c r="C75" s="162">
        <v>0.8099</v>
      </c>
      <c r="D75" s="162">
        <v>0.8098</v>
      </c>
      <c r="E75" s="162">
        <v>0.8096</v>
      </c>
      <c r="F75" s="162">
        <v>0.8095</v>
      </c>
      <c r="G75" s="162">
        <v>0.8093</v>
      </c>
      <c r="H75" s="162">
        <v>0.8092</v>
      </c>
      <c r="I75" s="162">
        <v>0.809</v>
      </c>
      <c r="J75" s="162">
        <v>0.8089</v>
      </c>
      <c r="K75" s="162">
        <v>0.8088</v>
      </c>
    </row>
    <row r="76" spans="1:11" ht="12.75">
      <c r="A76">
        <v>113</v>
      </c>
      <c r="B76" s="162">
        <v>0.8086</v>
      </c>
      <c r="C76" s="162">
        <v>0.8085</v>
      </c>
      <c r="D76" s="162">
        <v>0.8083</v>
      </c>
      <c r="E76" s="162">
        <v>0.8082</v>
      </c>
      <c r="F76" s="162">
        <v>0.8081</v>
      </c>
      <c r="G76" s="162">
        <v>0.8079</v>
      </c>
      <c r="H76" s="162">
        <v>0.8078</v>
      </c>
      <c r="I76" s="162">
        <v>0.8077</v>
      </c>
      <c r="J76" s="162">
        <v>0.8075</v>
      </c>
      <c r="K76" s="162">
        <v>0.8074</v>
      </c>
    </row>
    <row r="77" spans="1:11" ht="12.75">
      <c r="A77">
        <v>114</v>
      </c>
      <c r="B77" s="162">
        <v>0.8072</v>
      </c>
      <c r="C77" s="162">
        <v>0.8071</v>
      </c>
      <c r="D77" s="162">
        <v>0.807</v>
      </c>
      <c r="E77" s="162">
        <v>0.8068</v>
      </c>
      <c r="F77" s="162">
        <v>0.8067</v>
      </c>
      <c r="G77" s="162">
        <v>0.8066</v>
      </c>
      <c r="H77" s="162">
        <v>0.8064</v>
      </c>
      <c r="I77" s="162">
        <v>0.8063</v>
      </c>
      <c r="J77" s="162">
        <v>0.8062</v>
      </c>
      <c r="K77" s="162">
        <v>0.806</v>
      </c>
    </row>
    <row r="78" spans="1:11" ht="12.75">
      <c r="A78">
        <v>115</v>
      </c>
      <c r="B78" s="162">
        <v>0.8059</v>
      </c>
      <c r="C78" s="162">
        <v>0.8058</v>
      </c>
      <c r="D78" s="162">
        <v>0.8056</v>
      </c>
      <c r="E78" s="162">
        <v>0.8055</v>
      </c>
      <c r="F78" s="162">
        <v>0.8054</v>
      </c>
      <c r="G78" s="162">
        <v>0.8052</v>
      </c>
      <c r="H78" s="162">
        <v>0.8051</v>
      </c>
      <c r="I78" s="162">
        <v>0.805</v>
      </c>
      <c r="J78" s="162">
        <v>0.8049</v>
      </c>
      <c r="K78" s="162">
        <v>0.8047</v>
      </c>
    </row>
    <row r="79" spans="1:11" ht="12.75">
      <c r="A79">
        <v>116</v>
      </c>
      <c r="B79" s="162">
        <v>0.8046</v>
      </c>
      <c r="C79" s="162">
        <v>0.8045</v>
      </c>
      <c r="D79" s="162">
        <v>0.8043</v>
      </c>
      <c r="E79" s="162">
        <v>0.8042</v>
      </c>
      <c r="F79" s="162">
        <v>0.8041</v>
      </c>
      <c r="G79" s="162">
        <v>0.804</v>
      </c>
      <c r="H79" s="162">
        <v>0.8038</v>
      </c>
      <c r="I79" s="162">
        <v>0.8037</v>
      </c>
      <c r="J79" s="162">
        <v>0.8036</v>
      </c>
      <c r="K79" s="162">
        <v>0.8034</v>
      </c>
    </row>
    <row r="80" spans="1:11" ht="12.75">
      <c r="A80">
        <v>117</v>
      </c>
      <c r="B80" s="162">
        <v>0.8033</v>
      </c>
      <c r="C80" s="162">
        <v>0.8032</v>
      </c>
      <c r="D80" s="162">
        <v>0.8031</v>
      </c>
      <c r="E80" s="162">
        <v>0.8029</v>
      </c>
      <c r="F80" s="162">
        <v>0.8028</v>
      </c>
      <c r="G80" s="162">
        <v>0.8027</v>
      </c>
      <c r="H80" s="162">
        <v>0.8026</v>
      </c>
      <c r="I80" s="162">
        <v>0.8024</v>
      </c>
      <c r="J80" s="162">
        <v>0.8023</v>
      </c>
      <c r="K80" s="162">
        <v>0.8022</v>
      </c>
    </row>
    <row r="81" spans="1:11" ht="12.75">
      <c r="A81">
        <v>118</v>
      </c>
      <c r="B81" s="162">
        <v>0.8021</v>
      </c>
      <c r="C81" s="162">
        <v>0.802</v>
      </c>
      <c r="D81" s="162">
        <v>0.8018</v>
      </c>
      <c r="E81" s="162">
        <v>0.8017</v>
      </c>
      <c r="F81" s="162">
        <v>0.8016</v>
      </c>
      <c r="G81" s="162">
        <v>0.8015</v>
      </c>
      <c r="H81" s="162">
        <v>0.8013</v>
      </c>
      <c r="I81" s="162">
        <v>0.8012</v>
      </c>
      <c r="J81" s="162">
        <v>0.8011</v>
      </c>
      <c r="K81" s="162">
        <v>0.801</v>
      </c>
    </row>
    <row r="82" spans="1:11" ht="12.75">
      <c r="A82">
        <v>119</v>
      </c>
      <c r="B82" s="162">
        <v>0.8009</v>
      </c>
      <c r="C82" s="162">
        <v>0.8007</v>
      </c>
      <c r="D82" s="162">
        <v>0.8006</v>
      </c>
      <c r="E82" s="162">
        <v>0.8005</v>
      </c>
      <c r="F82" s="162">
        <v>0.8004</v>
      </c>
      <c r="G82" s="162">
        <v>0.8003</v>
      </c>
      <c r="H82" s="162">
        <v>0.8001</v>
      </c>
      <c r="I82" s="162">
        <v>0.8</v>
      </c>
      <c r="J82" s="162">
        <v>0.7999</v>
      </c>
      <c r="K82" s="162">
        <v>0.7998</v>
      </c>
    </row>
    <row r="83" spans="1:11" ht="12.75">
      <c r="A83">
        <v>120</v>
      </c>
      <c r="B83" s="162">
        <v>0.7997</v>
      </c>
      <c r="C83" s="162">
        <v>0.7995</v>
      </c>
      <c r="D83" s="162">
        <v>0.7994</v>
      </c>
      <c r="E83" s="162">
        <v>0.7993</v>
      </c>
      <c r="F83" s="162">
        <v>0.7992</v>
      </c>
      <c r="G83" s="162">
        <v>0.7991</v>
      </c>
      <c r="H83" s="162">
        <v>0.7989</v>
      </c>
      <c r="I83" s="162">
        <v>0.7988</v>
      </c>
      <c r="J83" s="162">
        <v>0.7987</v>
      </c>
      <c r="K83" s="162">
        <v>0.7986</v>
      </c>
    </row>
    <row r="84" spans="1:11" ht="12.75">
      <c r="A84">
        <v>121</v>
      </c>
      <c r="B84" s="162">
        <v>0.7985</v>
      </c>
      <c r="C84" s="162">
        <v>0.7984</v>
      </c>
      <c r="D84" s="162">
        <v>0.7982</v>
      </c>
      <c r="E84" s="162">
        <v>0.7981</v>
      </c>
      <c r="F84" s="162">
        <v>0.798</v>
      </c>
      <c r="G84" s="162">
        <v>0.7979</v>
      </c>
      <c r="H84" s="162">
        <v>0.7978</v>
      </c>
      <c r="I84" s="162">
        <v>0.7977</v>
      </c>
      <c r="J84" s="162">
        <v>0.7975</v>
      </c>
      <c r="K84" s="162">
        <v>0.7974</v>
      </c>
    </row>
    <row r="85" spans="1:11" ht="12.75">
      <c r="A85">
        <v>122</v>
      </c>
      <c r="B85" s="162">
        <v>0.7973</v>
      </c>
      <c r="C85" s="162">
        <v>0.7972</v>
      </c>
      <c r="D85" s="162">
        <v>0.7971</v>
      </c>
      <c r="E85" s="162">
        <v>0.797</v>
      </c>
      <c r="F85" s="162">
        <v>0.7969</v>
      </c>
      <c r="G85" s="162">
        <v>0.7967</v>
      </c>
      <c r="H85" s="162">
        <v>0.7966</v>
      </c>
      <c r="I85" s="162">
        <v>0.7965</v>
      </c>
      <c r="J85" s="162">
        <v>0.7964</v>
      </c>
      <c r="K85" s="162">
        <v>0.7963</v>
      </c>
    </row>
    <row r="86" spans="1:11" ht="12.75">
      <c r="A86">
        <v>123</v>
      </c>
      <c r="B86" s="162">
        <v>0.7962</v>
      </c>
      <c r="C86" s="162">
        <v>0.796</v>
      </c>
      <c r="D86" s="162">
        <v>0.7959</v>
      </c>
      <c r="E86" s="162">
        <v>0.7958</v>
      </c>
      <c r="F86" s="162">
        <v>0.7957</v>
      </c>
      <c r="G86" s="162">
        <v>0.7956</v>
      </c>
      <c r="H86" s="162">
        <v>0.7955</v>
      </c>
      <c r="I86" s="162">
        <v>0.7954</v>
      </c>
      <c r="J86" s="162">
        <v>0.7953</v>
      </c>
      <c r="K86" s="162">
        <v>0.7951</v>
      </c>
    </row>
    <row r="87" spans="1:11" ht="12.75">
      <c r="A87">
        <v>124</v>
      </c>
      <c r="B87" s="162">
        <v>0.795</v>
      </c>
      <c r="C87" s="162">
        <v>0.7949</v>
      </c>
      <c r="D87" s="162">
        <v>0.7948</v>
      </c>
      <c r="E87" s="162">
        <v>0.7947</v>
      </c>
      <c r="F87" s="162">
        <v>0.7946</v>
      </c>
      <c r="G87" s="162">
        <v>0.7945</v>
      </c>
      <c r="H87" s="162">
        <v>0.7943</v>
      </c>
      <c r="I87" s="162">
        <v>0.7942</v>
      </c>
      <c r="J87" s="162">
        <v>0.7941</v>
      </c>
      <c r="K87" s="162">
        <v>0.794</v>
      </c>
    </row>
    <row r="88" spans="1:11" ht="12.75">
      <c r="A88">
        <v>125</v>
      </c>
      <c r="B88" s="162">
        <v>0.7939</v>
      </c>
      <c r="C88" s="162">
        <v>0.7938</v>
      </c>
      <c r="D88" s="162">
        <v>0.7937</v>
      </c>
      <c r="E88" s="162">
        <v>0.7936</v>
      </c>
      <c r="F88" s="162">
        <v>0.7934</v>
      </c>
      <c r="G88" s="162">
        <v>0.7933</v>
      </c>
      <c r="H88" s="162">
        <v>0.7932</v>
      </c>
      <c r="I88" s="162">
        <v>0.7931</v>
      </c>
      <c r="J88" s="162">
        <v>0.793</v>
      </c>
      <c r="K88" s="162">
        <v>0.7929</v>
      </c>
    </row>
    <row r="89" spans="1:11" ht="12.75">
      <c r="A89">
        <v>126</v>
      </c>
      <c r="B89" s="162">
        <v>0.7928</v>
      </c>
      <c r="C89" s="162">
        <v>0.7927</v>
      </c>
      <c r="D89" s="162">
        <v>0.7926</v>
      </c>
      <c r="E89" s="162">
        <v>0.7924</v>
      </c>
      <c r="F89" s="162">
        <v>0.7923</v>
      </c>
      <c r="G89" s="162">
        <v>0.7922</v>
      </c>
      <c r="H89" s="162">
        <v>0.7921</v>
      </c>
      <c r="I89" s="162">
        <v>0.792</v>
      </c>
      <c r="J89" s="162">
        <v>0.7919</v>
      </c>
      <c r="K89" s="162">
        <v>0.7918</v>
      </c>
    </row>
    <row r="90" spans="1:11" ht="12.75">
      <c r="A90">
        <v>127</v>
      </c>
      <c r="B90" s="162">
        <v>0.7917</v>
      </c>
      <c r="C90" s="162">
        <v>0.7915</v>
      </c>
      <c r="D90" s="162">
        <v>0.7914</v>
      </c>
      <c r="E90" s="162">
        <v>0.7913</v>
      </c>
      <c r="F90" s="162">
        <v>0.7912</v>
      </c>
      <c r="G90" s="162">
        <v>0.7911</v>
      </c>
      <c r="H90" s="162">
        <v>0.791</v>
      </c>
      <c r="I90" s="162">
        <v>0.7909</v>
      </c>
      <c r="J90" s="162">
        <v>0.7908</v>
      </c>
      <c r="K90" s="162">
        <v>0.7907</v>
      </c>
    </row>
    <row r="91" spans="1:11" ht="12.75">
      <c r="A91">
        <v>128</v>
      </c>
      <c r="B91" s="162">
        <v>0.7905</v>
      </c>
      <c r="C91" s="162">
        <v>0.7904</v>
      </c>
      <c r="D91" s="162">
        <v>0.7903</v>
      </c>
      <c r="E91" s="162">
        <v>0.7902</v>
      </c>
      <c r="F91" s="162">
        <v>0.7901</v>
      </c>
      <c r="G91" s="162">
        <v>0.79</v>
      </c>
      <c r="H91" s="162">
        <v>0.7899</v>
      </c>
      <c r="I91" s="162">
        <v>0.7898</v>
      </c>
      <c r="J91" s="162">
        <v>0.7897</v>
      </c>
      <c r="K91" s="162">
        <v>0.7895</v>
      </c>
    </row>
    <row r="92" spans="1:11" ht="12.75">
      <c r="A92">
        <v>129</v>
      </c>
      <c r="B92" s="162">
        <v>0.7894</v>
      </c>
      <c r="C92" s="162">
        <v>0.7893</v>
      </c>
      <c r="D92" s="162">
        <v>0.7892</v>
      </c>
      <c r="E92" s="162">
        <v>0.7891</v>
      </c>
      <c r="F92" s="162">
        <v>0.789</v>
      </c>
      <c r="G92" s="162">
        <v>0.7889</v>
      </c>
      <c r="H92" s="162">
        <v>0.7888</v>
      </c>
      <c r="I92" s="162">
        <v>0.7887</v>
      </c>
      <c r="J92" s="162">
        <v>0.7886</v>
      </c>
      <c r="K92" s="162">
        <v>0.7884</v>
      </c>
    </row>
    <row r="93" spans="1:11" ht="12.75">
      <c r="A93">
        <v>130</v>
      </c>
      <c r="B93" s="162">
        <v>0.7883</v>
      </c>
      <c r="C93" s="162">
        <v>0.7882</v>
      </c>
      <c r="D93" s="162">
        <v>0.7881</v>
      </c>
      <c r="E93" s="162">
        <v>0.788</v>
      </c>
      <c r="F93" s="162">
        <v>0.7879</v>
      </c>
      <c r="G93" s="162">
        <v>0.7878</v>
      </c>
      <c r="H93" s="162">
        <v>0.7877</v>
      </c>
      <c r="I93" s="162">
        <v>0.7876</v>
      </c>
      <c r="J93" s="162">
        <v>0.7875</v>
      </c>
      <c r="K93" s="162">
        <v>0.7873</v>
      </c>
    </row>
    <row r="94" spans="1:11" ht="12.75">
      <c r="A94">
        <v>131</v>
      </c>
      <c r="B94" s="162">
        <v>0.7872</v>
      </c>
      <c r="C94" s="162">
        <v>0.7871</v>
      </c>
      <c r="D94" s="162">
        <v>0.787</v>
      </c>
      <c r="E94" s="162">
        <v>0.7869</v>
      </c>
      <c r="F94" s="162">
        <v>0.7868</v>
      </c>
      <c r="G94" s="162">
        <v>0.7867</v>
      </c>
      <c r="H94" s="162">
        <v>0.7866</v>
      </c>
      <c r="I94" s="162">
        <v>0.7865</v>
      </c>
      <c r="J94" s="162">
        <v>0.7864</v>
      </c>
      <c r="K94" s="162">
        <v>0.7862</v>
      </c>
    </row>
    <row r="95" spans="1:11" ht="12.75">
      <c r="A95">
        <v>132</v>
      </c>
      <c r="B95" s="162">
        <v>0.7861</v>
      </c>
      <c r="C95" s="162">
        <v>0.786</v>
      </c>
      <c r="D95" s="162">
        <v>0.7859</v>
      </c>
      <c r="E95" s="162">
        <v>0.7858</v>
      </c>
      <c r="F95" s="162">
        <v>0.7857</v>
      </c>
      <c r="G95" s="162">
        <v>0.7856</v>
      </c>
      <c r="H95" s="162">
        <v>0.7855</v>
      </c>
      <c r="I95" s="162">
        <v>0.7854</v>
      </c>
      <c r="J95" s="162">
        <v>0.7853</v>
      </c>
      <c r="K95" s="162">
        <v>0.7852</v>
      </c>
    </row>
    <row r="96" spans="1:11" ht="12.75">
      <c r="A96">
        <v>133</v>
      </c>
      <c r="B96" s="162">
        <v>0.785</v>
      </c>
      <c r="C96" s="162">
        <v>0.7849</v>
      </c>
      <c r="D96" s="162">
        <v>0.7848</v>
      </c>
      <c r="E96" s="162">
        <v>0.7847</v>
      </c>
      <c r="F96" s="162">
        <v>0.7846</v>
      </c>
      <c r="G96" s="162">
        <v>0.7845</v>
      </c>
      <c r="H96" s="162">
        <v>0.7844</v>
      </c>
      <c r="I96" s="162">
        <v>0.7843</v>
      </c>
      <c r="J96" s="162">
        <v>0.7842</v>
      </c>
      <c r="K96" s="162">
        <v>0.7841</v>
      </c>
    </row>
    <row r="97" spans="1:11" ht="12.75">
      <c r="A97">
        <v>134</v>
      </c>
      <c r="B97" s="162">
        <v>0.784</v>
      </c>
      <c r="C97" s="162">
        <v>0.7838</v>
      </c>
      <c r="D97" s="162">
        <v>0.7837</v>
      </c>
      <c r="E97" s="162">
        <v>0.7836</v>
      </c>
      <c r="F97" s="162">
        <v>0.7835</v>
      </c>
      <c r="G97" s="162">
        <v>0.7834</v>
      </c>
      <c r="H97" s="162">
        <v>0.7833</v>
      </c>
      <c r="I97" s="162">
        <v>0.7832</v>
      </c>
      <c r="J97" s="162">
        <v>0.7831</v>
      </c>
      <c r="K97" s="162">
        <v>0.783</v>
      </c>
    </row>
    <row r="98" spans="1:11" ht="12.75">
      <c r="A98">
        <v>135</v>
      </c>
      <c r="B98" s="162">
        <v>0.7829</v>
      </c>
      <c r="C98" s="162">
        <v>0.7828</v>
      </c>
      <c r="D98" s="162">
        <v>0.7827</v>
      </c>
      <c r="E98" s="162">
        <v>0.7825</v>
      </c>
      <c r="F98" s="162">
        <v>0.7824</v>
      </c>
      <c r="G98" s="162">
        <v>0.7823</v>
      </c>
      <c r="H98" s="162">
        <v>0.7822</v>
      </c>
      <c r="I98" s="162">
        <v>0.7821</v>
      </c>
      <c r="J98" s="162">
        <v>0.782</v>
      </c>
      <c r="K98" s="162">
        <v>0.7819</v>
      </c>
    </row>
    <row r="99" spans="1:11" ht="12.75">
      <c r="A99">
        <v>136</v>
      </c>
      <c r="B99" s="162">
        <v>0.7818</v>
      </c>
      <c r="C99" s="162">
        <v>0.7817</v>
      </c>
      <c r="D99" s="162">
        <v>0.7816</v>
      </c>
      <c r="E99" s="162">
        <v>0.7815</v>
      </c>
      <c r="F99" s="162">
        <v>0.7814</v>
      </c>
      <c r="G99" s="162">
        <v>0.7813</v>
      </c>
      <c r="H99" s="162">
        <v>0.7812</v>
      </c>
      <c r="I99" s="162">
        <v>0.7811</v>
      </c>
      <c r="J99" s="162">
        <v>0.7809</v>
      </c>
      <c r="K99" s="162">
        <v>0.7808</v>
      </c>
    </row>
    <row r="100" spans="1:11" ht="12.75">
      <c r="A100">
        <v>137</v>
      </c>
      <c r="B100" s="162">
        <v>0.7807</v>
      </c>
      <c r="C100" s="162">
        <v>0.7806</v>
      </c>
      <c r="D100" s="162">
        <v>0.7805</v>
      </c>
      <c r="E100" s="162">
        <v>0.7804</v>
      </c>
      <c r="F100" s="162">
        <v>0.7803</v>
      </c>
      <c r="G100" s="162">
        <v>0.7802</v>
      </c>
      <c r="H100" s="162">
        <v>0.7801</v>
      </c>
      <c r="I100" s="162">
        <v>0.78</v>
      </c>
      <c r="J100" s="162">
        <v>0.7799</v>
      </c>
      <c r="K100" s="162">
        <v>0.7798</v>
      </c>
    </row>
    <row r="101" spans="1:11" ht="12.75">
      <c r="A101">
        <v>138</v>
      </c>
      <c r="B101" s="162">
        <v>0.7797</v>
      </c>
      <c r="C101" s="162">
        <v>0.7796</v>
      </c>
      <c r="D101" s="162">
        <v>0.7795</v>
      </c>
      <c r="E101" s="162">
        <v>0.7794</v>
      </c>
      <c r="F101" s="162">
        <v>0.7793</v>
      </c>
      <c r="G101" s="162">
        <v>0.7792</v>
      </c>
      <c r="H101" s="162">
        <v>0.7791</v>
      </c>
      <c r="I101" s="162">
        <v>0.779</v>
      </c>
      <c r="J101" s="162">
        <v>0.7789</v>
      </c>
      <c r="K101" s="162">
        <v>0.7787</v>
      </c>
    </row>
    <row r="102" spans="1:11" ht="12.75">
      <c r="A102">
        <v>139</v>
      </c>
      <c r="B102" s="162">
        <v>0.7786</v>
      </c>
      <c r="C102" s="162">
        <v>0.7785</v>
      </c>
      <c r="D102" s="162">
        <v>0.7784</v>
      </c>
      <c r="E102" s="162">
        <v>0.7783</v>
      </c>
      <c r="F102" s="162">
        <v>0.7782</v>
      </c>
      <c r="G102" s="162">
        <v>0.7781</v>
      </c>
      <c r="H102" s="162">
        <v>0.778</v>
      </c>
      <c r="I102" s="162">
        <v>0.7779</v>
      </c>
      <c r="J102" s="162">
        <v>0.7778</v>
      </c>
      <c r="K102" s="162">
        <v>0.7777</v>
      </c>
    </row>
    <row r="103" spans="1:11" ht="12.75">
      <c r="A103">
        <v>140</v>
      </c>
      <c r="B103" s="162">
        <v>0.7776</v>
      </c>
      <c r="C103" s="162">
        <v>0.7775</v>
      </c>
      <c r="D103" s="162">
        <v>0.7774</v>
      </c>
      <c r="E103" s="162">
        <v>0.7773</v>
      </c>
      <c r="F103" s="162">
        <v>0.7772</v>
      </c>
      <c r="G103" s="162">
        <v>0.7771</v>
      </c>
      <c r="H103" s="162">
        <v>0.777</v>
      </c>
      <c r="I103" s="162">
        <v>0.7769</v>
      </c>
      <c r="J103" s="162">
        <v>0.7768</v>
      </c>
      <c r="K103" s="162">
        <v>0.7767</v>
      </c>
    </row>
    <row r="104" spans="1:11" ht="12.75">
      <c r="A104">
        <v>141</v>
      </c>
      <c r="B104" s="162">
        <v>0.7766</v>
      </c>
      <c r="C104" s="162">
        <v>0.7765</v>
      </c>
      <c r="D104" s="162">
        <v>0.7764</v>
      </c>
      <c r="E104" s="162">
        <v>0.7763</v>
      </c>
      <c r="F104" s="162">
        <v>0.7762</v>
      </c>
      <c r="G104" s="162">
        <v>0.7761</v>
      </c>
      <c r="H104" s="162">
        <v>0.776</v>
      </c>
      <c r="I104" s="162">
        <v>0.7759</v>
      </c>
      <c r="J104" s="162">
        <v>0.7759</v>
      </c>
      <c r="K104" s="162">
        <v>0.7758</v>
      </c>
    </row>
    <row r="105" spans="1:11" ht="12.75">
      <c r="A105">
        <v>142</v>
      </c>
      <c r="B105" s="162">
        <v>0.7757</v>
      </c>
      <c r="C105" s="162">
        <v>0.7756</v>
      </c>
      <c r="D105" s="162">
        <v>0.7755</v>
      </c>
      <c r="E105" s="162">
        <v>0.7754</v>
      </c>
      <c r="F105" s="162">
        <v>0.7753</v>
      </c>
      <c r="G105" s="162">
        <v>0.7752</v>
      </c>
      <c r="H105" s="162">
        <v>0.7751</v>
      </c>
      <c r="I105" s="162">
        <v>0.775</v>
      </c>
      <c r="J105" s="162">
        <v>0.7749</v>
      </c>
      <c r="K105" s="162">
        <v>0.7748</v>
      </c>
    </row>
    <row r="106" spans="1:11" ht="12.75">
      <c r="A106">
        <v>143</v>
      </c>
      <c r="B106" s="162">
        <v>0.7747</v>
      </c>
      <c r="C106" s="162">
        <v>0.7746</v>
      </c>
      <c r="D106" s="162">
        <v>0.7745</v>
      </c>
      <c r="E106" s="162">
        <v>0.7744</v>
      </c>
      <c r="F106" s="162">
        <v>0.7744</v>
      </c>
      <c r="G106" s="162">
        <v>0.7743</v>
      </c>
      <c r="H106" s="162">
        <v>0.7742</v>
      </c>
      <c r="I106" s="162">
        <v>0.7741</v>
      </c>
      <c r="J106" s="162">
        <v>0.774</v>
      </c>
      <c r="K106" s="162">
        <v>0.7739</v>
      </c>
    </row>
    <row r="107" spans="1:11" ht="12.75">
      <c r="A107">
        <v>144</v>
      </c>
      <c r="B107" s="162">
        <v>0.7738</v>
      </c>
      <c r="C107" s="162">
        <v>0.7737</v>
      </c>
      <c r="D107" s="162">
        <v>0.7736</v>
      </c>
      <c r="E107" s="162">
        <v>0.7736</v>
      </c>
      <c r="F107" s="162">
        <v>0.7735</v>
      </c>
      <c r="G107" s="162">
        <v>0.7734</v>
      </c>
      <c r="H107" s="162">
        <v>0.7733</v>
      </c>
      <c r="I107" s="162">
        <v>0.7732</v>
      </c>
      <c r="J107" s="162">
        <v>0.7731</v>
      </c>
      <c r="K107" s="162">
        <v>0.773</v>
      </c>
    </row>
    <row r="108" spans="1:11" ht="12.75">
      <c r="A108">
        <v>145</v>
      </c>
      <c r="B108" s="162">
        <v>0.773</v>
      </c>
      <c r="C108" s="162">
        <v>0.7729</v>
      </c>
      <c r="D108" s="162">
        <v>0.7728</v>
      </c>
      <c r="E108" s="162">
        <v>0.7727</v>
      </c>
      <c r="F108" s="162">
        <v>0.7726</v>
      </c>
      <c r="G108" s="162">
        <v>0.7725</v>
      </c>
      <c r="H108" s="162">
        <v>0.7725</v>
      </c>
      <c r="I108" s="162">
        <v>0.7724</v>
      </c>
      <c r="J108" s="162">
        <v>0.7723</v>
      </c>
      <c r="K108" s="162">
        <v>0.7722</v>
      </c>
    </row>
    <row r="109" spans="1:11" ht="12.75">
      <c r="A109">
        <v>146</v>
      </c>
      <c r="B109" s="162">
        <v>0.7721</v>
      </c>
      <c r="C109" s="162">
        <v>0.7721</v>
      </c>
      <c r="D109" s="162">
        <v>0.772</v>
      </c>
      <c r="E109" s="162">
        <v>0.7719</v>
      </c>
      <c r="F109" s="162">
        <v>0.7718</v>
      </c>
      <c r="G109" s="162">
        <v>0.7717</v>
      </c>
      <c r="H109" s="162">
        <v>0.7717</v>
      </c>
      <c r="I109" s="162">
        <v>0.7716</v>
      </c>
      <c r="J109" s="162">
        <v>0.7715</v>
      </c>
      <c r="K109" s="162">
        <v>0.7714</v>
      </c>
    </row>
    <row r="110" spans="1:11" ht="12.75">
      <c r="A110">
        <v>147</v>
      </c>
      <c r="B110" s="162">
        <v>0.7714</v>
      </c>
      <c r="C110" s="162">
        <v>0.7713</v>
      </c>
      <c r="D110" s="162">
        <v>0.7712</v>
      </c>
      <c r="E110" s="162">
        <v>0.7712</v>
      </c>
      <c r="F110" s="162">
        <v>0.7711</v>
      </c>
      <c r="G110" s="162">
        <v>0.771</v>
      </c>
      <c r="H110" s="162">
        <v>0.7709</v>
      </c>
      <c r="I110" s="162">
        <v>0.7709</v>
      </c>
      <c r="J110" s="162">
        <v>0.7708</v>
      </c>
      <c r="K110" s="162">
        <v>0.7707</v>
      </c>
    </row>
    <row r="111" spans="1:11" ht="12.75">
      <c r="A111">
        <v>148</v>
      </c>
      <c r="B111" s="162">
        <v>0.7707</v>
      </c>
      <c r="C111" s="162">
        <v>0.7706</v>
      </c>
      <c r="D111" s="162">
        <v>0.7705</v>
      </c>
      <c r="E111" s="162">
        <v>0.7705</v>
      </c>
      <c r="F111" s="162">
        <v>0.7704</v>
      </c>
      <c r="G111" s="162">
        <v>0.7703</v>
      </c>
      <c r="H111" s="162">
        <v>0.7703</v>
      </c>
      <c r="I111" s="162">
        <v>0.7702</v>
      </c>
      <c r="J111" s="162">
        <v>0.7702</v>
      </c>
      <c r="K111" s="162">
        <v>0.7701</v>
      </c>
    </row>
    <row r="112" spans="1:11" ht="12.75">
      <c r="A112">
        <v>149</v>
      </c>
      <c r="B112" s="162">
        <v>0.77</v>
      </c>
      <c r="C112" s="162">
        <v>0.77</v>
      </c>
      <c r="D112" s="162">
        <v>0.7699</v>
      </c>
      <c r="E112" s="162">
        <v>0.7699</v>
      </c>
      <c r="F112" s="162">
        <v>0.7698</v>
      </c>
      <c r="G112" s="162">
        <v>0.7698</v>
      </c>
      <c r="H112" s="162">
        <v>0.7697</v>
      </c>
      <c r="I112" s="162">
        <v>0.7696</v>
      </c>
      <c r="J112" s="162">
        <v>0.7696</v>
      </c>
      <c r="K112" s="162">
        <v>0.7695</v>
      </c>
    </row>
    <row r="113" spans="1:11" ht="12.75">
      <c r="A113">
        <v>150</v>
      </c>
      <c r="B113" s="162">
        <v>0.7695</v>
      </c>
      <c r="C113" s="162">
        <v>0.7694</v>
      </c>
      <c r="D113" s="162">
        <v>0.7694</v>
      </c>
      <c r="E113" s="162">
        <v>0.7693</v>
      </c>
      <c r="F113" s="162">
        <v>0.7693</v>
      </c>
      <c r="G113" s="162">
        <v>0.7692</v>
      </c>
      <c r="H113" s="162">
        <v>0.7692</v>
      </c>
      <c r="I113" s="162">
        <v>0.7691</v>
      </c>
      <c r="J113" s="162">
        <v>0.7691</v>
      </c>
      <c r="K113" s="162">
        <v>0.7691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7"/>
  <sheetViews>
    <sheetView zoomScalePageLayoutView="0" workbookViewId="0" topLeftCell="P1">
      <selection activeCell="R24" sqref="R24:X27"/>
    </sheetView>
  </sheetViews>
  <sheetFormatPr defaultColWidth="9.140625" defaultRowHeight="12.75"/>
  <cols>
    <col min="3" max="3" width="27.2812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bestFit="1" customWidth="1"/>
    <col min="13" max="13" width="5.8515625" style="0" customWidth="1"/>
    <col min="14" max="14" width="11.00390625" style="0" customWidth="1"/>
    <col min="15" max="15" width="8.28125" style="0" bestFit="1" customWidth="1"/>
    <col min="16" max="16" width="6.8515625" style="168" bestFit="1" customWidth="1"/>
    <col min="18" max="18" width="9.8515625" style="0" customWidth="1"/>
    <col min="19" max="19" width="20.421875" style="0" bestFit="1" customWidth="1"/>
    <col min="20" max="20" width="9.421875" style="0" bestFit="1" customWidth="1"/>
    <col min="21" max="21" width="5.8515625" style="0" customWidth="1"/>
    <col min="24" max="24" width="9.140625" style="168" customWidth="1"/>
  </cols>
  <sheetData>
    <row r="2" ht="12.75">
      <c r="D2" s="144" t="s">
        <v>61</v>
      </c>
    </row>
    <row r="3" spans="2:14" ht="14.25">
      <c r="B3" s="144" t="s">
        <v>8</v>
      </c>
      <c r="C3" s="144" t="s">
        <v>56</v>
      </c>
      <c r="D3" s="144" t="s">
        <v>57</v>
      </c>
      <c r="E3" s="144" t="s">
        <v>9</v>
      </c>
      <c r="F3" s="144" t="s">
        <v>58</v>
      </c>
      <c r="G3" s="144" t="s">
        <v>59</v>
      </c>
      <c r="H3" s="144" t="s">
        <v>60</v>
      </c>
      <c r="I3" s="36"/>
      <c r="J3" s="144" t="s">
        <v>79</v>
      </c>
      <c r="K3" s="151">
        <v>39487</v>
      </c>
      <c r="M3" s="141"/>
      <c r="N3" s="36"/>
    </row>
    <row r="4" spans="1:14" ht="14.25">
      <c r="A4">
        <v>1</v>
      </c>
      <c r="B4" s="36">
        <v>900730</v>
      </c>
      <c r="C4" s="141" t="s">
        <v>65</v>
      </c>
      <c r="D4" t="s">
        <v>36</v>
      </c>
      <c r="E4">
        <v>56</v>
      </c>
      <c r="I4" s="36"/>
      <c r="J4" s="144" t="s">
        <v>80</v>
      </c>
      <c r="K4" s="145" t="s">
        <v>125</v>
      </c>
      <c r="M4" s="141"/>
      <c r="N4" s="36"/>
    </row>
    <row r="5" spans="1:14" ht="14.25">
      <c r="A5">
        <v>2</v>
      </c>
      <c r="B5" s="142">
        <v>941124</v>
      </c>
      <c r="C5" s="140" t="s">
        <v>109</v>
      </c>
      <c r="D5" t="s">
        <v>36</v>
      </c>
      <c r="E5">
        <v>56.8</v>
      </c>
      <c r="I5" s="36"/>
      <c r="J5" s="144" t="s">
        <v>81</v>
      </c>
      <c r="K5" s="145" t="s">
        <v>36</v>
      </c>
      <c r="M5" s="141"/>
      <c r="N5" s="36"/>
    </row>
    <row r="6" spans="1:14" ht="14.25">
      <c r="A6">
        <v>3</v>
      </c>
      <c r="B6" s="142">
        <v>810728</v>
      </c>
      <c r="C6" s="141" t="s">
        <v>78</v>
      </c>
      <c r="D6" t="s">
        <v>36</v>
      </c>
      <c r="E6">
        <v>67.5</v>
      </c>
      <c r="I6" s="36"/>
      <c r="J6" s="144" t="s">
        <v>82</v>
      </c>
      <c r="K6" s="145" t="s">
        <v>126</v>
      </c>
      <c r="M6" s="140"/>
      <c r="N6" s="36"/>
    </row>
    <row r="7" spans="1:14" ht="14.25">
      <c r="A7">
        <v>4</v>
      </c>
      <c r="B7" s="142">
        <v>570109</v>
      </c>
      <c r="C7" s="141" t="s">
        <v>114</v>
      </c>
      <c r="D7" s="145" t="s">
        <v>36</v>
      </c>
      <c r="E7">
        <v>77.9</v>
      </c>
      <c r="I7" s="36"/>
      <c r="J7" s="144" t="s">
        <v>83</v>
      </c>
      <c r="K7" s="145" t="s">
        <v>127</v>
      </c>
      <c r="M7" s="140"/>
      <c r="N7" s="36"/>
    </row>
    <row r="8" spans="1:19" ht="14.25">
      <c r="A8">
        <v>5</v>
      </c>
      <c r="B8">
        <v>750125</v>
      </c>
      <c r="C8" s="141" t="s">
        <v>128</v>
      </c>
      <c r="D8" t="s">
        <v>38</v>
      </c>
      <c r="E8">
        <v>128.1</v>
      </c>
      <c r="H8" s="168"/>
      <c r="I8" s="36"/>
      <c r="K8" s="1" t="s">
        <v>50</v>
      </c>
      <c r="M8" s="140"/>
      <c r="N8" s="36"/>
      <c r="S8" s="1" t="s">
        <v>2</v>
      </c>
    </row>
    <row r="9" spans="1:22" ht="14.25">
      <c r="A9">
        <v>6</v>
      </c>
      <c r="B9" s="180">
        <v>860605</v>
      </c>
      <c r="C9" s="181" t="s">
        <v>122</v>
      </c>
      <c r="D9" s="182" t="s">
        <v>39</v>
      </c>
      <c r="E9">
        <v>97.2</v>
      </c>
      <c r="I9" s="36"/>
      <c r="K9" s="163" t="s">
        <v>94</v>
      </c>
      <c r="M9" s="141"/>
      <c r="N9" s="36"/>
      <c r="S9" s="163" t="s">
        <v>94</v>
      </c>
      <c r="U9" s="141"/>
      <c r="V9" s="36"/>
    </row>
    <row r="10" spans="1:24" ht="14.25">
      <c r="A10">
        <v>7</v>
      </c>
      <c r="B10" s="142">
        <v>880311</v>
      </c>
      <c r="C10" s="140" t="s">
        <v>69</v>
      </c>
      <c r="D10" t="s">
        <v>36</v>
      </c>
      <c r="E10" s="141">
        <v>70.9</v>
      </c>
      <c r="I10" s="36"/>
      <c r="J10" s="144" t="s">
        <v>84</v>
      </c>
      <c r="K10" s="144" t="s">
        <v>56</v>
      </c>
      <c r="L10" s="144" t="s">
        <v>57</v>
      </c>
      <c r="M10" s="158" t="s">
        <v>9</v>
      </c>
      <c r="N10" s="144" t="s">
        <v>85</v>
      </c>
      <c r="O10" s="159" t="s">
        <v>95</v>
      </c>
      <c r="P10" s="178" t="s">
        <v>32</v>
      </c>
      <c r="R10" s="144" t="s">
        <v>84</v>
      </c>
      <c r="S10" s="144" t="s">
        <v>56</v>
      </c>
      <c r="T10" s="144" t="s">
        <v>57</v>
      </c>
      <c r="U10" s="158" t="s">
        <v>9</v>
      </c>
      <c r="V10" s="144" t="s">
        <v>85</v>
      </c>
      <c r="W10" s="159" t="s">
        <v>95</v>
      </c>
      <c r="X10" s="178" t="s">
        <v>32</v>
      </c>
    </row>
    <row r="11" spans="1:24" ht="14.25">
      <c r="A11">
        <v>8</v>
      </c>
      <c r="B11" s="180">
        <v>871006</v>
      </c>
      <c r="C11" s="181" t="s">
        <v>119</v>
      </c>
      <c r="D11" s="182" t="s">
        <v>39</v>
      </c>
      <c r="E11">
        <v>93</v>
      </c>
      <c r="I11" s="36"/>
      <c r="J11" s="142">
        <v>900322</v>
      </c>
      <c r="K11" s="140" t="s">
        <v>97</v>
      </c>
      <c r="L11" t="s">
        <v>36</v>
      </c>
      <c r="M11">
        <v>71.2</v>
      </c>
      <c r="N11" s="160">
        <f aca="true" t="shared" si="0" ref="N11:N23">IF(M11&lt;&gt;0,VLOOKUP(INT(M11),Wilksmen,(M11-INT(M11))*10+2),0)</f>
        <v>0.7398</v>
      </c>
      <c r="O11">
        <v>360</v>
      </c>
      <c r="P11" s="168">
        <f aca="true" t="shared" si="1" ref="P11:P27">SUM(N11*O11)</f>
        <v>266.32800000000003</v>
      </c>
      <c r="R11" s="142">
        <v>900322</v>
      </c>
      <c r="S11" s="140" t="s">
        <v>97</v>
      </c>
      <c r="T11" t="s">
        <v>36</v>
      </c>
      <c r="U11">
        <v>71.2</v>
      </c>
      <c r="V11" s="160">
        <f aca="true" t="shared" si="2" ref="V11:V25">IF(U11&lt;&gt;0,VLOOKUP(INT(U11),Wilksmen,(U11-INT(U11))*10+2),0)</f>
        <v>0.7398</v>
      </c>
      <c r="W11">
        <v>110</v>
      </c>
      <c r="X11" s="168">
        <f aca="true" t="shared" si="3" ref="X11:X27">SUM(V11*W11)</f>
        <v>81.378</v>
      </c>
    </row>
    <row r="12" spans="1:24" ht="14.25">
      <c r="A12">
        <v>9</v>
      </c>
      <c r="B12" s="180">
        <v>830409</v>
      </c>
      <c r="C12" s="181" t="s">
        <v>120</v>
      </c>
      <c r="D12" s="182" t="s">
        <v>39</v>
      </c>
      <c r="E12">
        <v>115.7</v>
      </c>
      <c r="I12" s="36"/>
      <c r="J12" s="36">
        <v>900730</v>
      </c>
      <c r="K12" s="141" t="s">
        <v>65</v>
      </c>
      <c r="L12" t="s">
        <v>36</v>
      </c>
      <c r="N12" s="160">
        <f t="shared" si="0"/>
        <v>0</v>
      </c>
      <c r="P12" s="168">
        <f t="shared" si="1"/>
        <v>0</v>
      </c>
      <c r="R12" s="36">
        <v>900730</v>
      </c>
      <c r="S12" s="141" t="s">
        <v>65</v>
      </c>
      <c r="T12" t="s">
        <v>36</v>
      </c>
      <c r="U12">
        <v>56</v>
      </c>
      <c r="V12" s="160">
        <f t="shared" si="2"/>
        <v>0.9103</v>
      </c>
      <c r="W12">
        <v>72.5</v>
      </c>
      <c r="X12" s="168">
        <f t="shared" si="3"/>
        <v>65.99675</v>
      </c>
    </row>
    <row r="13" spans="1:24" ht="14.25">
      <c r="A13">
        <v>10</v>
      </c>
      <c r="C13" s="141"/>
      <c r="I13" s="36"/>
      <c r="J13" s="142">
        <v>920320</v>
      </c>
      <c r="K13" s="140" t="s">
        <v>98</v>
      </c>
      <c r="L13" t="s">
        <v>36</v>
      </c>
      <c r="M13" s="140">
        <v>55.6</v>
      </c>
      <c r="N13" s="160">
        <f t="shared" si="0"/>
        <v>0.9168</v>
      </c>
      <c r="O13">
        <v>352.5</v>
      </c>
      <c r="P13" s="168">
        <f t="shared" si="1"/>
        <v>323.17199999999997</v>
      </c>
      <c r="Q13">
        <v>5</v>
      </c>
      <c r="R13" s="142">
        <v>920320</v>
      </c>
      <c r="S13" s="140" t="s">
        <v>98</v>
      </c>
      <c r="T13" t="s">
        <v>36</v>
      </c>
      <c r="U13" s="140">
        <v>55.6</v>
      </c>
      <c r="V13" s="160">
        <f t="shared" si="2"/>
        <v>0.9168</v>
      </c>
      <c r="W13">
        <v>62.5</v>
      </c>
      <c r="X13" s="168">
        <f t="shared" si="3"/>
        <v>57.3</v>
      </c>
    </row>
    <row r="14" spans="1:24" ht="14.25">
      <c r="A14">
        <v>11</v>
      </c>
      <c r="C14" s="141"/>
      <c r="I14" s="36"/>
      <c r="J14" s="142">
        <v>911113</v>
      </c>
      <c r="K14" s="140" t="s">
        <v>68</v>
      </c>
      <c r="L14" t="s">
        <v>36</v>
      </c>
      <c r="M14">
        <v>68.2</v>
      </c>
      <c r="N14" s="160">
        <f t="shared" si="0"/>
        <v>0.7647</v>
      </c>
      <c r="O14">
        <v>370</v>
      </c>
      <c r="P14" s="168">
        <f t="shared" si="1"/>
        <v>282.939</v>
      </c>
      <c r="R14" s="142">
        <v>911113</v>
      </c>
      <c r="S14" s="140" t="s">
        <v>68</v>
      </c>
      <c r="T14" t="s">
        <v>36</v>
      </c>
      <c r="U14">
        <v>68.2</v>
      </c>
      <c r="V14" s="160">
        <f t="shared" si="2"/>
        <v>0.7647</v>
      </c>
      <c r="W14">
        <v>87.5</v>
      </c>
      <c r="X14" s="168">
        <f t="shared" si="3"/>
        <v>66.91125000000001</v>
      </c>
    </row>
    <row r="15" spans="1:24" ht="14.25">
      <c r="A15">
        <v>12</v>
      </c>
      <c r="B15" s="142"/>
      <c r="C15" s="140"/>
      <c r="I15" s="36"/>
      <c r="J15" s="142">
        <v>941124</v>
      </c>
      <c r="K15" s="140" t="s">
        <v>109</v>
      </c>
      <c r="L15" t="s">
        <v>36</v>
      </c>
      <c r="M15">
        <v>56.8</v>
      </c>
      <c r="N15" s="160">
        <f t="shared" si="0"/>
        <v>0.8979</v>
      </c>
      <c r="O15">
        <v>222.5</v>
      </c>
      <c r="P15" s="168">
        <f t="shared" si="1"/>
        <v>199.78275</v>
      </c>
      <c r="R15" s="142">
        <v>941124</v>
      </c>
      <c r="S15" s="140" t="s">
        <v>109</v>
      </c>
      <c r="T15" t="s">
        <v>36</v>
      </c>
      <c r="U15">
        <v>56.8</v>
      </c>
      <c r="V15" s="160">
        <f t="shared" si="2"/>
        <v>0.8979</v>
      </c>
      <c r="W15">
        <v>45</v>
      </c>
      <c r="X15" s="168">
        <f t="shared" si="3"/>
        <v>40.4055</v>
      </c>
    </row>
    <row r="16" spans="1:24" ht="14.25">
      <c r="A16">
        <v>13</v>
      </c>
      <c r="I16" s="36"/>
      <c r="J16" s="142"/>
      <c r="K16" s="140"/>
      <c r="N16" s="160">
        <f t="shared" si="0"/>
        <v>0</v>
      </c>
      <c r="P16" s="168">
        <f t="shared" si="1"/>
        <v>0</v>
      </c>
      <c r="R16" s="142"/>
      <c r="S16" s="140"/>
      <c r="V16" s="160">
        <f t="shared" si="2"/>
        <v>0</v>
      </c>
      <c r="X16" s="168">
        <f t="shared" si="3"/>
        <v>0</v>
      </c>
    </row>
    <row r="17" spans="1:24" ht="14.25">
      <c r="A17">
        <v>14</v>
      </c>
      <c r="B17" s="142"/>
      <c r="C17" s="140"/>
      <c r="I17" s="36"/>
      <c r="J17" s="142">
        <v>890920</v>
      </c>
      <c r="K17" s="140" t="s">
        <v>67</v>
      </c>
      <c r="L17" t="s">
        <v>36</v>
      </c>
      <c r="N17" s="160">
        <f t="shared" si="0"/>
        <v>0</v>
      </c>
      <c r="P17" s="168">
        <f t="shared" si="1"/>
        <v>0</v>
      </c>
      <c r="R17" s="142">
        <v>890920</v>
      </c>
      <c r="S17" s="140" t="s">
        <v>67</v>
      </c>
      <c r="T17" t="s">
        <v>36</v>
      </c>
      <c r="V17" s="160">
        <f t="shared" si="2"/>
        <v>0</v>
      </c>
      <c r="X17" s="168">
        <f t="shared" si="3"/>
        <v>0</v>
      </c>
    </row>
    <row r="18" spans="1:24" ht="14.25">
      <c r="A18">
        <v>15</v>
      </c>
      <c r="I18" s="36"/>
      <c r="J18" s="142">
        <v>890707</v>
      </c>
      <c r="K18" s="140" t="s">
        <v>47</v>
      </c>
      <c r="L18" t="s">
        <v>36</v>
      </c>
      <c r="N18" s="160">
        <f t="shared" si="0"/>
        <v>0</v>
      </c>
      <c r="P18" s="168">
        <f t="shared" si="1"/>
        <v>0</v>
      </c>
      <c r="R18" s="142">
        <v>890707</v>
      </c>
      <c r="S18" s="140" t="s">
        <v>47</v>
      </c>
      <c r="T18" t="s">
        <v>36</v>
      </c>
      <c r="V18" s="160">
        <f t="shared" si="2"/>
        <v>0</v>
      </c>
      <c r="X18" s="168">
        <f t="shared" si="3"/>
        <v>0</v>
      </c>
    </row>
    <row r="19" spans="2:24" ht="14.25">
      <c r="B19" s="144"/>
      <c r="C19" s="144"/>
      <c r="D19" s="144" t="s">
        <v>62</v>
      </c>
      <c r="E19" s="144"/>
      <c r="F19" s="144"/>
      <c r="G19" s="144"/>
      <c r="H19" s="144"/>
      <c r="I19" s="36"/>
      <c r="J19" s="142">
        <v>880311</v>
      </c>
      <c r="K19" s="140" t="s">
        <v>69</v>
      </c>
      <c r="L19" t="s">
        <v>36</v>
      </c>
      <c r="M19" s="141"/>
      <c r="N19" s="160">
        <f t="shared" si="0"/>
        <v>0</v>
      </c>
      <c r="P19" s="168">
        <f t="shared" si="1"/>
        <v>0</v>
      </c>
      <c r="R19" s="142">
        <v>880311</v>
      </c>
      <c r="S19" s="140" t="s">
        <v>69</v>
      </c>
      <c r="T19" t="s">
        <v>36</v>
      </c>
      <c r="U19" s="184">
        <v>70.9</v>
      </c>
      <c r="V19" s="160">
        <f t="shared" si="2"/>
        <v>0.7422</v>
      </c>
      <c r="W19">
        <v>135</v>
      </c>
      <c r="X19" s="168">
        <f t="shared" si="3"/>
        <v>100.197</v>
      </c>
    </row>
    <row r="20" spans="2:24" ht="14.25">
      <c r="B20" s="144" t="s">
        <v>8</v>
      </c>
      <c r="C20" s="144" t="s">
        <v>56</v>
      </c>
      <c r="D20" s="144" t="s">
        <v>57</v>
      </c>
      <c r="E20" s="144" t="s">
        <v>9</v>
      </c>
      <c r="F20" s="144" t="s">
        <v>58</v>
      </c>
      <c r="G20" s="144" t="s">
        <v>59</v>
      </c>
      <c r="H20" s="144" t="s">
        <v>60</v>
      </c>
      <c r="I20" s="36"/>
      <c r="J20" s="142">
        <v>890524</v>
      </c>
      <c r="K20" s="140" t="s">
        <v>113</v>
      </c>
      <c r="L20" s="145" t="s">
        <v>36</v>
      </c>
      <c r="M20" s="140">
        <v>66.4</v>
      </c>
      <c r="N20" s="160">
        <f t="shared" si="0"/>
        <v>0.7813</v>
      </c>
      <c r="O20">
        <v>485</v>
      </c>
      <c r="P20" s="168">
        <f t="shared" si="1"/>
        <v>378.9305</v>
      </c>
      <c r="Q20">
        <v>3</v>
      </c>
      <c r="R20" s="142">
        <v>890524</v>
      </c>
      <c r="S20" s="140" t="s">
        <v>113</v>
      </c>
      <c r="T20" s="145" t="s">
        <v>36</v>
      </c>
      <c r="U20" s="140">
        <v>66.4</v>
      </c>
      <c r="V20" s="160">
        <f t="shared" si="2"/>
        <v>0.7813</v>
      </c>
      <c r="W20">
        <v>105</v>
      </c>
      <c r="X20" s="168">
        <f t="shared" si="3"/>
        <v>82.0365</v>
      </c>
    </row>
    <row r="21" spans="1:24" ht="14.25">
      <c r="A21">
        <v>1</v>
      </c>
      <c r="B21">
        <v>940207</v>
      </c>
      <c r="C21" s="169" t="s">
        <v>110</v>
      </c>
      <c r="D21" t="s">
        <v>36</v>
      </c>
      <c r="E21">
        <v>61.5</v>
      </c>
      <c r="I21" s="36"/>
      <c r="J21" s="36"/>
      <c r="K21" s="140"/>
      <c r="M21" s="140"/>
      <c r="N21" s="160">
        <f t="shared" si="0"/>
        <v>0</v>
      </c>
      <c r="P21" s="168">
        <f t="shared" si="1"/>
        <v>0</v>
      </c>
      <c r="R21" s="36"/>
      <c r="S21" s="140"/>
      <c r="U21" s="140"/>
      <c r="V21" s="160">
        <f t="shared" si="2"/>
        <v>0</v>
      </c>
      <c r="X21" s="168">
        <f t="shared" si="3"/>
        <v>0</v>
      </c>
    </row>
    <row r="22" spans="1:24" ht="14.25">
      <c r="A22">
        <v>2</v>
      </c>
      <c r="B22" s="142">
        <v>940822</v>
      </c>
      <c r="C22" s="140" t="s">
        <v>130</v>
      </c>
      <c r="D22" t="s">
        <v>36</v>
      </c>
      <c r="E22">
        <v>50</v>
      </c>
      <c r="I22" s="36"/>
      <c r="J22" s="36"/>
      <c r="K22" s="141"/>
      <c r="N22" s="160">
        <f t="shared" si="0"/>
        <v>0</v>
      </c>
      <c r="P22" s="168">
        <f t="shared" si="1"/>
        <v>0</v>
      </c>
      <c r="R22" s="36"/>
      <c r="S22" s="141"/>
      <c r="V22" s="160">
        <f t="shared" si="2"/>
        <v>0</v>
      </c>
      <c r="X22" s="168">
        <f t="shared" si="3"/>
        <v>0</v>
      </c>
    </row>
    <row r="23" spans="1:24" ht="14.25">
      <c r="A23">
        <v>3</v>
      </c>
      <c r="B23">
        <v>930510</v>
      </c>
      <c r="C23" s="173" t="s">
        <v>99</v>
      </c>
      <c r="D23" t="s">
        <v>36</v>
      </c>
      <c r="E23">
        <v>58.35</v>
      </c>
      <c r="I23" s="36"/>
      <c r="N23" s="160">
        <f t="shared" si="0"/>
        <v>0</v>
      </c>
      <c r="P23" s="168">
        <f t="shared" si="1"/>
        <v>0</v>
      </c>
      <c r="V23" s="160">
        <f t="shared" si="2"/>
        <v>0</v>
      </c>
      <c r="X23" s="168">
        <f t="shared" si="3"/>
        <v>0</v>
      </c>
    </row>
    <row r="24" spans="1:24" ht="14.25">
      <c r="A24">
        <v>4</v>
      </c>
      <c r="B24" s="180"/>
      <c r="C24" s="181"/>
      <c r="D24" s="182"/>
      <c r="I24" s="36"/>
      <c r="J24">
        <v>940207</v>
      </c>
      <c r="K24" s="169" t="s">
        <v>110</v>
      </c>
      <c r="L24" t="s">
        <v>36</v>
      </c>
      <c r="M24">
        <v>61.5</v>
      </c>
      <c r="N24" s="160">
        <v>1.0939</v>
      </c>
      <c r="O24">
        <v>180</v>
      </c>
      <c r="P24" s="168">
        <f t="shared" si="1"/>
        <v>196.90200000000002</v>
      </c>
      <c r="R24">
        <v>940207</v>
      </c>
      <c r="S24" s="169" t="s">
        <v>110</v>
      </c>
      <c r="T24" t="s">
        <v>36</v>
      </c>
      <c r="U24">
        <v>61.5</v>
      </c>
      <c r="V24" s="160">
        <v>1.0939</v>
      </c>
      <c r="W24">
        <v>27.5</v>
      </c>
      <c r="X24" s="168">
        <f t="shared" si="3"/>
        <v>30.082250000000002</v>
      </c>
    </row>
    <row r="25" spans="1:24" ht="14.25">
      <c r="A25">
        <v>5</v>
      </c>
      <c r="B25" s="180"/>
      <c r="C25" s="181"/>
      <c r="D25" s="182"/>
      <c r="I25" s="36"/>
      <c r="J25">
        <v>940406</v>
      </c>
      <c r="K25" s="169" t="s">
        <v>111</v>
      </c>
      <c r="L25" t="s">
        <v>36</v>
      </c>
      <c r="N25" s="160">
        <f>IF(M25&lt;&gt;0,VLOOKUP(INT(M25),Wilksmen,(M25-INT(M25))*10+2),0)</f>
        <v>0</v>
      </c>
      <c r="P25" s="168">
        <f t="shared" si="1"/>
        <v>0</v>
      </c>
      <c r="R25">
        <v>940406</v>
      </c>
      <c r="S25" s="169" t="s">
        <v>111</v>
      </c>
      <c r="T25" t="s">
        <v>36</v>
      </c>
      <c r="V25" s="160">
        <f t="shared" si="2"/>
        <v>0</v>
      </c>
      <c r="X25" s="168">
        <f t="shared" si="3"/>
        <v>0</v>
      </c>
    </row>
    <row r="26" spans="1:24" ht="14.25">
      <c r="A26">
        <v>6</v>
      </c>
      <c r="J26" s="142">
        <v>940822</v>
      </c>
      <c r="K26" s="140" t="s">
        <v>112</v>
      </c>
      <c r="L26" t="s">
        <v>36</v>
      </c>
      <c r="M26">
        <v>50</v>
      </c>
      <c r="N26" s="160">
        <v>1.2846</v>
      </c>
      <c r="O26">
        <v>162.5</v>
      </c>
      <c r="P26" s="168">
        <f t="shared" si="1"/>
        <v>208.7475</v>
      </c>
      <c r="R26" s="142">
        <v>940822</v>
      </c>
      <c r="S26" s="140" t="s">
        <v>112</v>
      </c>
      <c r="T26" t="s">
        <v>36</v>
      </c>
      <c r="U26">
        <v>50</v>
      </c>
      <c r="V26" s="160">
        <v>1.2846</v>
      </c>
      <c r="W26">
        <v>30</v>
      </c>
      <c r="X26" s="168">
        <f t="shared" si="3"/>
        <v>38.538</v>
      </c>
    </row>
    <row r="27" spans="1:24" ht="14.25">
      <c r="A27">
        <v>7</v>
      </c>
      <c r="J27">
        <v>930510</v>
      </c>
      <c r="K27" s="173" t="s">
        <v>99</v>
      </c>
      <c r="L27" t="s">
        <v>36</v>
      </c>
      <c r="M27">
        <v>58.35</v>
      </c>
      <c r="N27" s="160">
        <v>1.1386</v>
      </c>
      <c r="O27">
        <v>187.5</v>
      </c>
      <c r="P27" s="168">
        <f t="shared" si="1"/>
        <v>213.4875</v>
      </c>
      <c r="R27">
        <v>930510</v>
      </c>
      <c r="S27" s="173" t="s">
        <v>99</v>
      </c>
      <c r="T27" t="s">
        <v>36</v>
      </c>
      <c r="U27">
        <v>58.35</v>
      </c>
      <c r="V27" s="160">
        <v>1.1386</v>
      </c>
      <c r="W27">
        <v>42.5</v>
      </c>
      <c r="X27" s="168">
        <f t="shared" si="3"/>
        <v>48.3905</v>
      </c>
    </row>
    <row r="28" spans="1:19" ht="14.25">
      <c r="A28">
        <v>8</v>
      </c>
      <c r="J28" s="142"/>
      <c r="K28" s="141"/>
      <c r="R28" s="142"/>
      <c r="S28" s="141"/>
    </row>
    <row r="29" spans="1:19" ht="12.75">
      <c r="A29">
        <v>9</v>
      </c>
      <c r="K29" s="163" t="s">
        <v>93</v>
      </c>
      <c r="S29" s="163" t="s">
        <v>93</v>
      </c>
    </row>
    <row r="30" spans="1:24" ht="12.75">
      <c r="A30">
        <v>10</v>
      </c>
      <c r="J30" s="144" t="s">
        <v>84</v>
      </c>
      <c r="K30" s="144" t="s">
        <v>56</v>
      </c>
      <c r="L30" s="144" t="s">
        <v>57</v>
      </c>
      <c r="M30" s="158" t="s">
        <v>9</v>
      </c>
      <c r="N30" s="144" t="s">
        <v>85</v>
      </c>
      <c r="O30" s="159" t="s">
        <v>86</v>
      </c>
      <c r="P30" s="178" t="s">
        <v>32</v>
      </c>
      <c r="R30" s="144" t="s">
        <v>84</v>
      </c>
      <c r="S30" s="144" t="s">
        <v>56</v>
      </c>
      <c r="T30" s="144" t="s">
        <v>57</v>
      </c>
      <c r="U30" s="158" t="s">
        <v>9</v>
      </c>
      <c r="V30" s="144" t="s">
        <v>85</v>
      </c>
      <c r="W30" s="159" t="s">
        <v>86</v>
      </c>
      <c r="X30" s="178" t="s">
        <v>32</v>
      </c>
    </row>
    <row r="31" spans="1:24" ht="14.25">
      <c r="A31">
        <v>11</v>
      </c>
      <c r="J31" s="142">
        <v>651110</v>
      </c>
      <c r="K31" s="141" t="s">
        <v>41</v>
      </c>
      <c r="L31" t="s">
        <v>36</v>
      </c>
      <c r="M31">
        <v>100.2</v>
      </c>
      <c r="N31" s="160">
        <f aca="true" t="shared" si="4" ref="N31:N38">IF(M31&lt;&gt;0,VLOOKUP(INT(M31),Wilksmen,(M31-INT(M31))*10+2),0)</f>
        <v>0.6081</v>
      </c>
      <c r="O31">
        <v>747.5</v>
      </c>
      <c r="P31" s="168">
        <f aca="true" t="shared" si="5" ref="P31:P38">SUM(N31*O31)</f>
        <v>454.55474999999996</v>
      </c>
      <c r="Q31">
        <v>1</v>
      </c>
      <c r="R31" s="142">
        <v>651110</v>
      </c>
      <c r="S31" s="141" t="s">
        <v>41</v>
      </c>
      <c r="T31" t="s">
        <v>36</v>
      </c>
      <c r="U31">
        <v>100.2</v>
      </c>
      <c r="V31" s="160">
        <f aca="true" t="shared" si="6" ref="V31:V38">IF(U31&lt;&gt;0,VLOOKUP(INT(U31),Wilksmen,(U31-INT(U31))*10+2),0)</f>
        <v>0.6081</v>
      </c>
      <c r="W31">
        <v>175</v>
      </c>
      <c r="X31" s="168">
        <f aca="true" t="shared" si="7" ref="X31:X38">SUM(V31*W31)</f>
        <v>106.41749999999999</v>
      </c>
    </row>
    <row r="32" spans="1:24" ht="14.25">
      <c r="A32">
        <v>12</v>
      </c>
      <c r="J32" s="142">
        <v>810728</v>
      </c>
      <c r="K32" s="141" t="s">
        <v>78</v>
      </c>
      <c r="L32" t="s">
        <v>36</v>
      </c>
      <c r="M32">
        <v>67</v>
      </c>
      <c r="N32" s="160">
        <f t="shared" si="4"/>
        <v>0.7756</v>
      </c>
      <c r="O32">
        <v>520</v>
      </c>
      <c r="P32" s="168">
        <f t="shared" si="5"/>
        <v>403.31199999999995</v>
      </c>
      <c r="Q32">
        <v>2</v>
      </c>
      <c r="R32" s="142">
        <v>810728</v>
      </c>
      <c r="S32" s="141" t="s">
        <v>78</v>
      </c>
      <c r="T32" t="s">
        <v>36</v>
      </c>
      <c r="U32">
        <v>67.5</v>
      </c>
      <c r="V32" s="160">
        <f t="shared" si="6"/>
        <v>0.771</v>
      </c>
      <c r="X32" s="168">
        <f t="shared" si="7"/>
        <v>0</v>
      </c>
    </row>
    <row r="33" spans="1:24" ht="14.25">
      <c r="A33">
        <v>13</v>
      </c>
      <c r="J33" s="142">
        <v>531124</v>
      </c>
      <c r="K33" s="141" t="s">
        <v>66</v>
      </c>
      <c r="L33" t="s">
        <v>36</v>
      </c>
      <c r="M33">
        <v>88.4</v>
      </c>
      <c r="N33" s="160">
        <f t="shared" si="4"/>
        <v>0.6444</v>
      </c>
      <c r="O33">
        <v>552.5</v>
      </c>
      <c r="P33" s="168">
        <f t="shared" si="5"/>
        <v>356.031</v>
      </c>
      <c r="Q33">
        <v>4</v>
      </c>
      <c r="R33" s="142">
        <v>531124</v>
      </c>
      <c r="S33" s="141" t="s">
        <v>66</v>
      </c>
      <c r="T33" t="s">
        <v>36</v>
      </c>
      <c r="U33">
        <v>88.4</v>
      </c>
      <c r="V33" s="160">
        <f t="shared" si="6"/>
        <v>0.6444</v>
      </c>
      <c r="W33">
        <v>122.5</v>
      </c>
      <c r="X33" s="168">
        <f t="shared" si="7"/>
        <v>78.939</v>
      </c>
    </row>
    <row r="34" spans="1:24" ht="14.25">
      <c r="A34">
        <v>14</v>
      </c>
      <c r="J34" s="142">
        <v>710330</v>
      </c>
      <c r="K34" s="141" t="s">
        <v>64</v>
      </c>
      <c r="L34" t="s">
        <v>36</v>
      </c>
      <c r="M34">
        <v>96.45</v>
      </c>
      <c r="N34" s="160">
        <f t="shared" si="4"/>
        <v>0.618</v>
      </c>
      <c r="O34">
        <v>270</v>
      </c>
      <c r="P34" s="168">
        <f t="shared" si="5"/>
        <v>166.85999999999999</v>
      </c>
      <c r="R34" s="142">
        <v>710330</v>
      </c>
      <c r="S34" s="141" t="s">
        <v>64</v>
      </c>
      <c r="T34" t="s">
        <v>36</v>
      </c>
      <c r="U34">
        <v>96.45</v>
      </c>
      <c r="V34" s="160">
        <f t="shared" si="6"/>
        <v>0.618</v>
      </c>
      <c r="W34">
        <v>0</v>
      </c>
      <c r="X34" s="168">
        <f t="shared" si="7"/>
        <v>0</v>
      </c>
    </row>
    <row r="35" spans="1:24" ht="14.25">
      <c r="A35">
        <v>15</v>
      </c>
      <c r="B35" s="142"/>
      <c r="C35" s="140"/>
      <c r="J35" s="142">
        <v>880403</v>
      </c>
      <c r="K35" s="141" t="s">
        <v>46</v>
      </c>
      <c r="L35" t="s">
        <v>36</v>
      </c>
      <c r="N35" s="160">
        <f t="shared" si="4"/>
        <v>0</v>
      </c>
      <c r="P35" s="168">
        <f t="shared" si="5"/>
        <v>0</v>
      </c>
      <c r="R35" s="142">
        <v>880403</v>
      </c>
      <c r="S35" s="141" t="s">
        <v>46</v>
      </c>
      <c r="T35" t="s">
        <v>36</v>
      </c>
      <c r="V35" s="160">
        <f t="shared" si="6"/>
        <v>0</v>
      </c>
      <c r="X35" s="168">
        <f t="shared" si="7"/>
        <v>0</v>
      </c>
    </row>
    <row r="36" spans="10:24" ht="14.25">
      <c r="J36" s="142">
        <v>590529</v>
      </c>
      <c r="K36" s="141" t="s">
        <v>77</v>
      </c>
      <c r="L36" t="s">
        <v>36</v>
      </c>
      <c r="N36" s="160">
        <f t="shared" si="4"/>
        <v>0</v>
      </c>
      <c r="P36" s="168">
        <f t="shared" si="5"/>
        <v>0</v>
      </c>
      <c r="R36" s="142">
        <v>590529</v>
      </c>
      <c r="S36" s="141" t="s">
        <v>77</v>
      </c>
      <c r="T36" t="s">
        <v>36</v>
      </c>
      <c r="V36" s="160">
        <f t="shared" si="6"/>
        <v>0</v>
      </c>
      <c r="X36" s="168">
        <f t="shared" si="7"/>
        <v>0</v>
      </c>
    </row>
    <row r="37" spans="2:24" ht="14.25">
      <c r="B37" s="144"/>
      <c r="C37" s="144"/>
      <c r="D37" s="144" t="s">
        <v>63</v>
      </c>
      <c r="E37" s="144"/>
      <c r="F37" s="144"/>
      <c r="G37" s="144"/>
      <c r="H37" s="144"/>
      <c r="J37" s="142">
        <v>880311</v>
      </c>
      <c r="K37" s="140" t="s">
        <v>69</v>
      </c>
      <c r="L37" t="s">
        <v>36</v>
      </c>
      <c r="N37" s="160">
        <f t="shared" si="4"/>
        <v>0</v>
      </c>
      <c r="P37" s="168">
        <f t="shared" si="5"/>
        <v>0</v>
      </c>
      <c r="R37" s="142">
        <v>880311</v>
      </c>
      <c r="S37" s="140" t="s">
        <v>69</v>
      </c>
      <c r="T37" t="s">
        <v>36</v>
      </c>
      <c r="V37" s="160">
        <f t="shared" si="6"/>
        <v>0</v>
      </c>
      <c r="X37" s="168">
        <f t="shared" si="7"/>
        <v>0</v>
      </c>
    </row>
    <row r="38" spans="2:24" ht="14.25">
      <c r="B38" s="144" t="s">
        <v>8</v>
      </c>
      <c r="C38" s="144" t="s">
        <v>56</v>
      </c>
      <c r="D38" s="144" t="s">
        <v>57</v>
      </c>
      <c r="E38" s="144" t="s">
        <v>9</v>
      </c>
      <c r="F38" s="144" t="s">
        <v>58</v>
      </c>
      <c r="G38" s="144" t="s">
        <v>59</v>
      </c>
      <c r="H38" s="144" t="s">
        <v>60</v>
      </c>
      <c r="J38" s="142">
        <v>570109</v>
      </c>
      <c r="K38" s="141" t="s">
        <v>114</v>
      </c>
      <c r="L38" s="145" t="s">
        <v>36</v>
      </c>
      <c r="M38">
        <v>77.9</v>
      </c>
      <c r="N38" s="160">
        <f t="shared" si="4"/>
        <v>0.6945</v>
      </c>
      <c r="O38">
        <v>402.5</v>
      </c>
      <c r="P38" s="168">
        <f t="shared" si="5"/>
        <v>279.53625</v>
      </c>
      <c r="R38" s="142">
        <v>570109</v>
      </c>
      <c r="S38" s="141" t="s">
        <v>114</v>
      </c>
      <c r="T38" s="145" t="s">
        <v>36</v>
      </c>
      <c r="U38">
        <v>77.9</v>
      </c>
      <c r="V38" s="160">
        <f t="shared" si="6"/>
        <v>0.6945</v>
      </c>
      <c r="W38">
        <v>90</v>
      </c>
      <c r="X38" s="168">
        <f t="shared" si="7"/>
        <v>62.505</v>
      </c>
    </row>
    <row r="39" spans="1:16" ht="14.25">
      <c r="A39">
        <v>1</v>
      </c>
      <c r="B39" s="142">
        <v>531124</v>
      </c>
      <c r="C39" s="141" t="s">
        <v>66</v>
      </c>
      <c r="D39" t="s">
        <v>36</v>
      </c>
      <c r="E39">
        <v>88.4</v>
      </c>
      <c r="F39">
        <v>195</v>
      </c>
      <c r="G39">
        <v>110</v>
      </c>
      <c r="H39">
        <v>225</v>
      </c>
      <c r="N39" s="160">
        <f aca="true" t="shared" si="8" ref="N39:N45">IF(M39&lt;&gt;0,VLOOKUP(INT(M39),Wilksmen,(M39-INT(M39))*10+2),0)</f>
        <v>0</v>
      </c>
      <c r="P39" s="168">
        <f aca="true" t="shared" si="9" ref="P39:P44">SUM(N39*O39)</f>
        <v>0</v>
      </c>
    </row>
    <row r="40" spans="1:16" ht="15">
      <c r="A40">
        <v>2</v>
      </c>
      <c r="B40" s="180">
        <v>751013</v>
      </c>
      <c r="C40" s="181" t="s">
        <v>124</v>
      </c>
      <c r="D40" s="182" t="s">
        <v>39</v>
      </c>
      <c r="E40">
        <v>88.4</v>
      </c>
      <c r="F40">
        <v>170</v>
      </c>
      <c r="G40">
        <v>90</v>
      </c>
      <c r="H40">
        <v>190</v>
      </c>
      <c r="K40" s="161" t="s">
        <v>96</v>
      </c>
      <c r="N40" s="160">
        <f t="shared" si="8"/>
        <v>0</v>
      </c>
      <c r="P40" s="168">
        <f t="shared" si="9"/>
        <v>0</v>
      </c>
    </row>
    <row r="41" spans="1:16" ht="14.25">
      <c r="A41">
        <v>3</v>
      </c>
      <c r="B41" s="142">
        <v>710330</v>
      </c>
      <c r="C41" s="141" t="s">
        <v>64</v>
      </c>
      <c r="D41" t="s">
        <v>36</v>
      </c>
      <c r="E41">
        <v>96.45</v>
      </c>
      <c r="F41">
        <v>260</v>
      </c>
      <c r="G41">
        <v>180</v>
      </c>
      <c r="H41">
        <v>240</v>
      </c>
      <c r="K41" s="141"/>
      <c r="N41" s="160">
        <f t="shared" si="8"/>
        <v>0</v>
      </c>
      <c r="P41" s="168">
        <f t="shared" si="9"/>
        <v>0</v>
      </c>
    </row>
    <row r="42" spans="1:16" ht="14.25">
      <c r="A42">
        <v>4</v>
      </c>
      <c r="B42" s="174">
        <v>640618</v>
      </c>
      <c r="C42" s="175" t="s">
        <v>73</v>
      </c>
      <c r="D42" s="176" t="s">
        <v>38</v>
      </c>
      <c r="E42">
        <v>102.6</v>
      </c>
      <c r="F42">
        <v>260</v>
      </c>
      <c r="G42">
        <v>150</v>
      </c>
      <c r="H42">
        <v>230</v>
      </c>
      <c r="K42" s="141"/>
      <c r="N42" s="160">
        <f t="shared" si="8"/>
        <v>0</v>
      </c>
      <c r="P42" s="168">
        <f t="shared" si="9"/>
        <v>0</v>
      </c>
    </row>
    <row r="43" spans="1:16" ht="14.25">
      <c r="A43">
        <v>5</v>
      </c>
      <c r="B43">
        <v>670425</v>
      </c>
      <c r="C43" s="141" t="s">
        <v>101</v>
      </c>
      <c r="D43" t="s">
        <v>38</v>
      </c>
      <c r="E43">
        <v>109.5</v>
      </c>
      <c r="F43">
        <v>290</v>
      </c>
      <c r="G43">
        <v>220</v>
      </c>
      <c r="H43">
        <v>250</v>
      </c>
      <c r="K43" s="141"/>
      <c r="N43" s="160">
        <f t="shared" si="8"/>
        <v>0</v>
      </c>
      <c r="P43" s="168">
        <f t="shared" si="9"/>
        <v>0</v>
      </c>
    </row>
    <row r="44" spans="1:16" ht="14.25">
      <c r="A44">
        <v>6</v>
      </c>
      <c r="B44">
        <v>800927</v>
      </c>
      <c r="C44" s="141" t="s">
        <v>49</v>
      </c>
      <c r="D44" t="s">
        <v>38</v>
      </c>
      <c r="E44">
        <v>93.4</v>
      </c>
      <c r="F44">
        <v>210</v>
      </c>
      <c r="G44">
        <v>170</v>
      </c>
      <c r="H44">
        <v>240</v>
      </c>
      <c r="K44" s="141"/>
      <c r="N44" s="160">
        <f t="shared" si="8"/>
        <v>0</v>
      </c>
      <c r="P44" s="168">
        <f t="shared" si="9"/>
        <v>0</v>
      </c>
    </row>
    <row r="45" spans="1:16" ht="14.25">
      <c r="A45">
        <v>7</v>
      </c>
      <c r="B45" s="180">
        <v>860129</v>
      </c>
      <c r="C45" s="181" t="s">
        <v>117</v>
      </c>
      <c r="D45" s="182" t="s">
        <v>39</v>
      </c>
      <c r="E45">
        <v>69.05</v>
      </c>
      <c r="F45">
        <v>100</v>
      </c>
      <c r="G45">
        <v>110</v>
      </c>
      <c r="H45">
        <v>160</v>
      </c>
      <c r="K45" s="141"/>
      <c r="N45" s="160">
        <f t="shared" si="8"/>
        <v>0</v>
      </c>
      <c r="P45" s="168">
        <f>SUM(N45*O45)</f>
        <v>0</v>
      </c>
    </row>
    <row r="46" spans="1:4" ht="14.25">
      <c r="A46">
        <v>8</v>
      </c>
      <c r="B46" s="180"/>
      <c r="C46" s="181"/>
      <c r="D46" s="182"/>
    </row>
    <row r="47" spans="1:18" ht="14.25">
      <c r="A47">
        <v>9</v>
      </c>
      <c r="B47" s="142">
        <v>651110</v>
      </c>
      <c r="C47" s="141" t="s">
        <v>41</v>
      </c>
      <c r="D47" t="s">
        <v>36</v>
      </c>
      <c r="E47">
        <v>100.2</v>
      </c>
      <c r="F47">
        <v>250</v>
      </c>
      <c r="G47">
        <v>155</v>
      </c>
      <c r="H47">
        <v>280</v>
      </c>
      <c r="R47" s="36"/>
    </row>
    <row r="48" spans="1:18" ht="15">
      <c r="A48">
        <v>10</v>
      </c>
      <c r="B48">
        <v>700121</v>
      </c>
      <c r="C48" s="141" t="s">
        <v>115</v>
      </c>
      <c r="D48" s="145" t="s">
        <v>38</v>
      </c>
      <c r="E48">
        <v>102.9</v>
      </c>
      <c r="F48">
        <v>185</v>
      </c>
      <c r="G48">
        <v>135</v>
      </c>
      <c r="H48">
        <v>175</v>
      </c>
      <c r="K48" s="161" t="s">
        <v>87</v>
      </c>
      <c r="R48" s="36"/>
    </row>
    <row r="49" spans="1:18" ht="14.25">
      <c r="A49">
        <v>11</v>
      </c>
      <c r="B49">
        <v>801105</v>
      </c>
      <c r="C49" s="141" t="s">
        <v>116</v>
      </c>
      <c r="D49" s="145" t="s">
        <v>38</v>
      </c>
      <c r="E49">
        <v>88.55</v>
      </c>
      <c r="F49">
        <v>140</v>
      </c>
      <c r="G49">
        <v>115</v>
      </c>
      <c r="H49">
        <v>180</v>
      </c>
      <c r="J49" s="142"/>
      <c r="K49" s="141"/>
      <c r="N49" s="36"/>
      <c r="R49" s="36"/>
    </row>
    <row r="50" spans="1:18" ht="14.25">
      <c r="A50">
        <v>12</v>
      </c>
      <c r="K50" s="141"/>
      <c r="R50" s="36"/>
    </row>
    <row r="51" spans="1:18" ht="14.25">
      <c r="A51">
        <v>13</v>
      </c>
      <c r="K51" s="141"/>
      <c r="R51" s="36"/>
    </row>
    <row r="52" spans="1:18" ht="14.25">
      <c r="A52">
        <v>14</v>
      </c>
      <c r="K52" s="141"/>
      <c r="R52" s="36"/>
    </row>
    <row r="53" spans="1:18" ht="14.25">
      <c r="A53">
        <v>15</v>
      </c>
      <c r="K53" s="141"/>
      <c r="R53" s="36"/>
    </row>
    <row r="54" spans="11:18" ht="14.25">
      <c r="K54" s="141"/>
      <c r="R54" s="36"/>
    </row>
    <row r="55" spans="2:18" ht="14.25">
      <c r="B55" s="144"/>
      <c r="C55" s="144"/>
      <c r="D55" s="144" t="s">
        <v>91</v>
      </c>
      <c r="E55" s="144"/>
      <c r="F55" s="144"/>
      <c r="G55" s="144"/>
      <c r="H55" s="144"/>
      <c r="K55" s="141"/>
      <c r="L55" s="141"/>
      <c r="R55" s="36"/>
    </row>
    <row r="56" spans="2:18" ht="14.25">
      <c r="B56" s="144" t="s">
        <v>8</v>
      </c>
      <c r="C56" s="144" t="s">
        <v>56</v>
      </c>
      <c r="D56" s="144" t="s">
        <v>57</v>
      </c>
      <c r="E56" s="144" t="s">
        <v>9</v>
      </c>
      <c r="F56" s="144" t="s">
        <v>58</v>
      </c>
      <c r="G56" s="144" t="s">
        <v>59</v>
      </c>
      <c r="H56" s="144" t="s">
        <v>60</v>
      </c>
      <c r="K56" s="141"/>
      <c r="R56" s="36"/>
    </row>
    <row r="57" spans="1:18" ht="14.25">
      <c r="A57">
        <v>1</v>
      </c>
      <c r="B57" s="142"/>
      <c r="C57" s="141"/>
      <c r="J57" s="174">
        <v>640618</v>
      </c>
      <c r="K57" s="175" t="s">
        <v>73</v>
      </c>
      <c r="L57" s="176" t="s">
        <v>38</v>
      </c>
      <c r="M57">
        <v>102.6</v>
      </c>
      <c r="N57" s="36"/>
      <c r="R57" s="36"/>
    </row>
    <row r="58" spans="1:18" ht="14.25">
      <c r="A58">
        <v>2</v>
      </c>
      <c r="B58" s="142"/>
      <c r="C58" s="140"/>
      <c r="J58">
        <v>670425</v>
      </c>
      <c r="K58" s="141" t="s">
        <v>101</v>
      </c>
      <c r="L58" t="s">
        <v>38</v>
      </c>
      <c r="M58">
        <v>109.5</v>
      </c>
      <c r="N58" s="36"/>
      <c r="R58" s="36"/>
    </row>
    <row r="59" spans="1:18" ht="14.25">
      <c r="A59">
        <v>3</v>
      </c>
      <c r="B59" s="142"/>
      <c r="C59" s="140"/>
      <c r="J59">
        <v>750125</v>
      </c>
      <c r="K59" s="141" t="s">
        <v>128</v>
      </c>
      <c r="L59" t="s">
        <v>38</v>
      </c>
      <c r="M59">
        <v>128.1</v>
      </c>
      <c r="N59" s="36"/>
      <c r="R59" s="36"/>
    </row>
    <row r="60" spans="1:18" ht="14.25">
      <c r="A60">
        <v>4</v>
      </c>
      <c r="B60" s="142"/>
      <c r="C60" s="140"/>
      <c r="J60">
        <v>741101</v>
      </c>
      <c r="K60" s="141" t="s">
        <v>71</v>
      </c>
      <c r="L60" t="s">
        <v>38</v>
      </c>
      <c r="N60" s="36"/>
      <c r="R60" s="36"/>
    </row>
    <row r="61" spans="1:18" ht="14.25">
      <c r="A61">
        <v>5</v>
      </c>
      <c r="B61" s="142"/>
      <c r="C61" s="141"/>
      <c r="J61">
        <v>800927</v>
      </c>
      <c r="K61" s="141" t="s">
        <v>49</v>
      </c>
      <c r="L61" t="s">
        <v>38</v>
      </c>
      <c r="M61">
        <v>93.4</v>
      </c>
      <c r="N61" s="36"/>
      <c r="R61" s="36"/>
    </row>
    <row r="62" spans="1:18" ht="14.25">
      <c r="A62">
        <v>6</v>
      </c>
      <c r="J62">
        <v>830220</v>
      </c>
      <c r="K62" s="141" t="s">
        <v>48</v>
      </c>
      <c r="L62" t="s">
        <v>38</v>
      </c>
      <c r="N62" s="36"/>
      <c r="R62" s="36"/>
    </row>
    <row r="63" spans="1:14" ht="14.25">
      <c r="A63">
        <v>7</v>
      </c>
      <c r="J63" s="142">
        <v>790306</v>
      </c>
      <c r="K63" s="141" t="s">
        <v>70</v>
      </c>
      <c r="L63" t="s">
        <v>38</v>
      </c>
      <c r="N63" s="36"/>
    </row>
    <row r="64" spans="1:14" ht="14.25">
      <c r="A64">
        <v>8</v>
      </c>
      <c r="J64">
        <v>880524</v>
      </c>
      <c r="K64" s="141" t="s">
        <v>102</v>
      </c>
      <c r="L64" t="s">
        <v>38</v>
      </c>
      <c r="N64" s="36"/>
    </row>
    <row r="65" spans="1:14" ht="14.25">
      <c r="A65">
        <v>9</v>
      </c>
      <c r="J65">
        <v>880729</v>
      </c>
      <c r="K65" s="141" t="s">
        <v>72</v>
      </c>
      <c r="L65" t="s">
        <v>38</v>
      </c>
      <c r="N65" s="36"/>
    </row>
    <row r="66" spans="1:14" ht="14.25">
      <c r="A66">
        <v>10</v>
      </c>
      <c r="J66">
        <v>700121</v>
      </c>
      <c r="K66" s="141" t="s">
        <v>115</v>
      </c>
      <c r="L66" s="145" t="s">
        <v>38</v>
      </c>
      <c r="M66">
        <v>102.9</v>
      </c>
      <c r="N66" s="36"/>
    </row>
    <row r="67" spans="1:14" ht="14.25">
      <c r="A67">
        <v>11</v>
      </c>
      <c r="J67">
        <v>801105</v>
      </c>
      <c r="K67" s="141" t="s">
        <v>116</v>
      </c>
      <c r="L67" s="145" t="s">
        <v>38</v>
      </c>
      <c r="M67">
        <v>88.55</v>
      </c>
      <c r="N67" s="36"/>
    </row>
    <row r="68" spans="1:14" ht="14.25">
      <c r="A68">
        <v>12</v>
      </c>
      <c r="J68">
        <v>721207</v>
      </c>
      <c r="K68" s="141" t="s">
        <v>74</v>
      </c>
      <c r="L68" t="s">
        <v>38</v>
      </c>
      <c r="N68" s="36"/>
    </row>
    <row r="69" spans="1:14" ht="12.75">
      <c r="A69">
        <v>13</v>
      </c>
      <c r="N69" s="36"/>
    </row>
    <row r="70" spans="1:14" ht="12.75">
      <c r="A70">
        <v>14</v>
      </c>
      <c r="N70" s="36"/>
    </row>
    <row r="71" spans="1:14" ht="12.75">
      <c r="A71">
        <v>15</v>
      </c>
      <c r="N71" s="36"/>
    </row>
    <row r="72" spans="10:12" ht="14.25">
      <c r="J72">
        <v>630405</v>
      </c>
      <c r="K72" s="141" t="s">
        <v>45</v>
      </c>
      <c r="L72" t="s">
        <v>38</v>
      </c>
    </row>
    <row r="73" spans="2:8" ht="12.75">
      <c r="B73" s="144"/>
      <c r="C73" s="144"/>
      <c r="D73" s="144" t="s">
        <v>106</v>
      </c>
      <c r="E73" s="144"/>
      <c r="F73" s="144"/>
      <c r="G73" s="144"/>
      <c r="H73" s="144"/>
    </row>
    <row r="74" spans="2:12" ht="14.25">
      <c r="B74" s="144" t="s">
        <v>8</v>
      </c>
      <c r="C74" s="144" t="s">
        <v>56</v>
      </c>
      <c r="D74" s="144" t="s">
        <v>57</v>
      </c>
      <c r="E74" s="144" t="s">
        <v>9</v>
      </c>
      <c r="F74" s="144" t="s">
        <v>58</v>
      </c>
      <c r="G74" s="144" t="s">
        <v>59</v>
      </c>
      <c r="H74" s="144" t="s">
        <v>60</v>
      </c>
      <c r="J74">
        <v>830401</v>
      </c>
      <c r="K74" s="141" t="s">
        <v>76</v>
      </c>
      <c r="L74" t="s">
        <v>38</v>
      </c>
    </row>
    <row r="75" spans="1:12" ht="14.25">
      <c r="A75">
        <v>1</v>
      </c>
      <c r="C75" s="141"/>
      <c r="J75">
        <v>850307</v>
      </c>
      <c r="K75" s="141" t="s">
        <v>75</v>
      </c>
      <c r="L75" t="s">
        <v>38</v>
      </c>
    </row>
    <row r="76" spans="1:3" ht="14.25">
      <c r="A76">
        <v>2</v>
      </c>
      <c r="B76" s="142"/>
      <c r="C76" s="140"/>
    </row>
    <row r="77" spans="1:3" ht="14.25">
      <c r="A77">
        <v>3</v>
      </c>
      <c r="B77" s="142"/>
      <c r="C77" s="140"/>
    </row>
    <row r="78" spans="1:12" ht="14.25">
      <c r="A78">
        <v>4</v>
      </c>
      <c r="B78" s="142"/>
      <c r="C78" s="140"/>
      <c r="J78" s="145">
        <v>770221</v>
      </c>
      <c r="K78" s="169" t="s">
        <v>103</v>
      </c>
      <c r="L78" s="145" t="s">
        <v>39</v>
      </c>
    </row>
    <row r="79" spans="1:12" ht="14.25">
      <c r="A79">
        <v>5</v>
      </c>
      <c r="B79" s="142"/>
      <c r="C79" s="141"/>
      <c r="J79" s="180">
        <v>770221</v>
      </c>
      <c r="K79" s="181" t="s">
        <v>103</v>
      </c>
      <c r="L79" s="182" t="s">
        <v>39</v>
      </c>
    </row>
    <row r="80" spans="1:13" ht="14.25">
      <c r="A80">
        <v>6</v>
      </c>
      <c r="J80" s="180">
        <v>750211</v>
      </c>
      <c r="K80" s="181" t="s">
        <v>40</v>
      </c>
      <c r="L80" s="182" t="s">
        <v>39</v>
      </c>
      <c r="M80">
        <v>88.3</v>
      </c>
    </row>
    <row r="81" spans="1:13" ht="14.25">
      <c r="A81">
        <v>7</v>
      </c>
      <c r="J81" s="180">
        <v>860129</v>
      </c>
      <c r="K81" s="181" t="s">
        <v>117</v>
      </c>
      <c r="L81" s="182" t="s">
        <v>39</v>
      </c>
      <c r="M81">
        <v>69.05</v>
      </c>
    </row>
    <row r="82" spans="1:12" ht="14.25">
      <c r="A82">
        <v>8</v>
      </c>
      <c r="J82" s="180">
        <v>851008</v>
      </c>
      <c r="K82" s="181" t="s">
        <v>118</v>
      </c>
      <c r="L82" s="182" t="s">
        <v>39</v>
      </c>
    </row>
    <row r="83" spans="1:13" ht="14.25">
      <c r="A83">
        <v>9</v>
      </c>
      <c r="J83" s="180">
        <v>871006</v>
      </c>
      <c r="K83" s="181" t="s">
        <v>119</v>
      </c>
      <c r="L83" s="182" t="s">
        <v>39</v>
      </c>
      <c r="M83">
        <v>93</v>
      </c>
    </row>
    <row r="84" spans="1:13" ht="14.25">
      <c r="A84">
        <v>10</v>
      </c>
      <c r="J84" s="180">
        <v>830409</v>
      </c>
      <c r="K84" s="181" t="s">
        <v>120</v>
      </c>
      <c r="L84" s="182" t="s">
        <v>39</v>
      </c>
      <c r="M84">
        <v>115.7</v>
      </c>
    </row>
    <row r="85" spans="1:12" ht="14.25">
      <c r="A85">
        <v>11</v>
      </c>
      <c r="J85" s="180">
        <v>771208</v>
      </c>
      <c r="K85" s="181" t="s">
        <v>121</v>
      </c>
      <c r="L85" s="182" t="s">
        <v>39</v>
      </c>
    </row>
    <row r="86" spans="1:13" ht="14.25">
      <c r="A86">
        <v>12</v>
      </c>
      <c r="J86" s="180">
        <v>860605</v>
      </c>
      <c r="K86" s="181" t="s">
        <v>122</v>
      </c>
      <c r="L86" s="182" t="s">
        <v>39</v>
      </c>
      <c r="M86">
        <v>97.2</v>
      </c>
    </row>
    <row r="87" spans="1:12" ht="14.25">
      <c r="A87">
        <v>13</v>
      </c>
      <c r="J87" s="180">
        <v>790306</v>
      </c>
      <c r="K87" s="181" t="s">
        <v>123</v>
      </c>
      <c r="L87" s="182" t="s">
        <v>39</v>
      </c>
    </row>
    <row r="88" spans="1:13" ht="14.25">
      <c r="A88">
        <v>14</v>
      </c>
      <c r="J88" s="180">
        <v>751013</v>
      </c>
      <c r="K88" s="181" t="s">
        <v>124</v>
      </c>
      <c r="L88" s="182" t="s">
        <v>39</v>
      </c>
      <c r="M88">
        <v>88.4</v>
      </c>
    </row>
    <row r="89" ht="12.75">
      <c r="A89">
        <v>15</v>
      </c>
    </row>
    <row r="91" spans="2:8" ht="12.75">
      <c r="B91" s="144"/>
      <c r="C91" s="144"/>
      <c r="D91" s="144" t="s">
        <v>107</v>
      </c>
      <c r="E91" s="144"/>
      <c r="F91" s="144"/>
      <c r="G91" s="144"/>
      <c r="H91" s="144"/>
    </row>
    <row r="92" spans="2:8" ht="12.75">
      <c r="B92" s="144" t="s">
        <v>8</v>
      </c>
      <c r="C92" s="144" t="s">
        <v>56</v>
      </c>
      <c r="D92" s="144" t="s">
        <v>57</v>
      </c>
      <c r="E92" s="144" t="s">
        <v>9</v>
      </c>
      <c r="F92" s="144" t="s">
        <v>58</v>
      </c>
      <c r="G92" s="144" t="s">
        <v>59</v>
      </c>
      <c r="H92" s="144" t="s">
        <v>60</v>
      </c>
    </row>
    <row r="93" spans="1:3" ht="14.25">
      <c r="A93">
        <v>1</v>
      </c>
      <c r="C93" s="141"/>
    </row>
    <row r="94" spans="1:3" ht="14.25">
      <c r="A94">
        <v>2</v>
      </c>
      <c r="B94" s="142"/>
      <c r="C94" s="140"/>
    </row>
    <row r="95" spans="1:3" ht="14.25">
      <c r="A95">
        <v>3</v>
      </c>
      <c r="B95" s="142"/>
      <c r="C95" s="140"/>
    </row>
    <row r="96" spans="1:3" ht="14.25">
      <c r="A96">
        <v>4</v>
      </c>
      <c r="B96" s="142"/>
      <c r="C96" s="140"/>
    </row>
    <row r="97" spans="1:3" ht="14.25">
      <c r="A97">
        <v>5</v>
      </c>
      <c r="B97" s="142"/>
      <c r="C97" s="141"/>
    </row>
    <row r="98" ht="12.75">
      <c r="A98">
        <v>6</v>
      </c>
    </row>
    <row r="99" ht="12.75">
      <c r="A99">
        <v>7</v>
      </c>
    </row>
    <row r="100" ht="12.75">
      <c r="A100">
        <v>8</v>
      </c>
    </row>
    <row r="101" ht="12.75">
      <c r="A101">
        <v>9</v>
      </c>
    </row>
    <row r="102" ht="12.75">
      <c r="A102">
        <v>10</v>
      </c>
    </row>
    <row r="103" ht="12.75">
      <c r="A103">
        <v>11</v>
      </c>
    </row>
    <row r="104" ht="12.75">
      <c r="A104">
        <v>12</v>
      </c>
    </row>
    <row r="105" ht="12.75">
      <c r="A105">
        <v>13</v>
      </c>
    </row>
    <row r="106" ht="12.75">
      <c r="A106">
        <v>14</v>
      </c>
    </row>
    <row r="107" ht="12.75">
      <c r="A107">
        <v>15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showZeros="0" zoomScale="75" zoomScaleNormal="75" zoomScalePageLayoutView="0" workbookViewId="0" topLeftCell="B1">
      <selection activeCell="O3" sqref="O3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1.28515625" style="2" customWidth="1"/>
    <col min="15" max="15" width="8.8515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9.421875" style="4" customWidth="1"/>
    <col min="24" max="24" width="11.28125" style="3" customWidth="1"/>
    <col min="25" max="25" width="9.7109375" style="1" customWidth="1"/>
    <col min="26" max="26" width="5.57421875" style="1" customWidth="1"/>
    <col min="27" max="16384" width="9.140625" style="1" customWidth="1"/>
  </cols>
  <sheetData>
    <row r="1" spans="1:26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35"/>
    </row>
    <row r="2" spans="1:26" ht="15" customHeight="1">
      <c r="A2" s="13"/>
      <c r="B2" s="35"/>
      <c r="Y2" s="15"/>
      <c r="Z2" s="35"/>
    </row>
    <row r="3" spans="1:26" s="5" customFormat="1" ht="18.75" customHeight="1">
      <c r="A3" s="58"/>
      <c r="B3" s="57"/>
      <c r="C3" s="9"/>
      <c r="D3" s="9"/>
      <c r="E3" s="9"/>
      <c r="F3" s="9"/>
      <c r="G3" s="9"/>
      <c r="H3" s="55" t="s">
        <v>24</v>
      </c>
      <c r="I3" s="51"/>
      <c r="J3" s="51"/>
      <c r="K3" s="9"/>
      <c r="L3" s="9"/>
      <c r="M3" s="9"/>
      <c r="N3" s="36"/>
      <c r="O3" s="36"/>
      <c r="P3" s="51"/>
      <c r="Q3" s="9"/>
      <c r="R3" s="9"/>
      <c r="S3" s="51" t="s">
        <v>1</v>
      </c>
      <c r="T3" s="51"/>
      <c r="U3" s="51"/>
      <c r="V3" s="146" t="str">
        <f>blad1!K5</f>
        <v>TK Trossö</v>
      </c>
      <c r="W3" s="9"/>
      <c r="X3" s="9"/>
      <c r="Y3" s="53"/>
      <c r="Z3" s="9"/>
    </row>
    <row r="4" spans="1:26" s="5" customFormat="1" ht="18.75" customHeight="1">
      <c r="A4" s="49"/>
      <c r="B4" s="9"/>
      <c r="C4" s="9"/>
      <c r="D4" s="9"/>
      <c r="E4" s="9"/>
      <c r="F4" s="9"/>
      <c r="G4" s="9"/>
      <c r="H4" s="55" t="s">
        <v>0</v>
      </c>
      <c r="I4" s="9"/>
      <c r="J4" s="50"/>
      <c r="K4" s="9"/>
      <c r="L4" s="9"/>
      <c r="M4" s="9"/>
      <c r="N4" s="36"/>
      <c r="O4" s="36"/>
      <c r="P4" s="51"/>
      <c r="Q4" s="9"/>
      <c r="R4" s="9"/>
      <c r="S4" s="10" t="s">
        <v>3</v>
      </c>
      <c r="T4" s="10"/>
      <c r="U4" s="10"/>
      <c r="V4" s="147" t="str">
        <f>blad1!K6</f>
        <v>c/o Koistinen Skepparegatan 32</v>
      </c>
      <c r="W4" s="8"/>
      <c r="X4" s="8"/>
      <c r="Y4" s="52"/>
      <c r="Z4" s="9"/>
    </row>
    <row r="5" spans="1:26" s="5" customFormat="1" ht="18.75" customHeight="1">
      <c r="A5" s="49"/>
      <c r="B5" s="9"/>
      <c r="C5" s="9"/>
      <c r="D5" s="9"/>
      <c r="E5" s="9"/>
      <c r="F5" s="9"/>
      <c r="G5" s="9"/>
      <c r="H5" s="9"/>
      <c r="I5" s="9"/>
      <c r="J5" s="51"/>
      <c r="K5" s="9"/>
      <c r="L5" s="9"/>
      <c r="M5" s="9"/>
      <c r="N5" s="36"/>
      <c r="O5" s="36"/>
      <c r="P5" s="51"/>
      <c r="Q5" s="9"/>
      <c r="R5" s="9"/>
      <c r="S5" s="10" t="s">
        <v>4</v>
      </c>
      <c r="T5" s="10"/>
      <c r="U5" s="10"/>
      <c r="V5" s="147" t="str">
        <f>blad1!K7</f>
        <v>37135 Karlskrona</v>
      </c>
      <c r="W5" s="8"/>
      <c r="X5" s="8"/>
      <c r="Y5" s="52"/>
      <c r="Z5" s="9"/>
    </row>
    <row r="6" spans="1:26" s="5" customFormat="1" ht="18.75" customHeight="1">
      <c r="A6" s="49"/>
      <c r="B6" s="9"/>
      <c r="C6" s="9"/>
      <c r="D6" s="157" t="s">
        <v>92</v>
      </c>
      <c r="E6" s="164">
        <f>blad1!K3</f>
        <v>39487</v>
      </c>
      <c r="F6" s="9"/>
      <c r="G6" s="139"/>
      <c r="H6" s="9"/>
      <c r="I6" s="9"/>
      <c r="J6" s="154"/>
      <c r="K6" s="9"/>
      <c r="L6" s="9"/>
      <c r="M6" s="9"/>
      <c r="N6" s="36"/>
      <c r="O6" s="36"/>
      <c r="P6" s="51"/>
      <c r="Q6" s="9"/>
      <c r="R6" s="9"/>
      <c r="Y6" s="53"/>
      <c r="Z6" s="9"/>
    </row>
    <row r="7" spans="1:26" s="5" customFormat="1" ht="16.5" customHeight="1">
      <c r="A7" s="54"/>
      <c r="B7" s="8"/>
      <c r="C7" s="8"/>
      <c r="D7" s="8"/>
      <c r="E7" s="8"/>
      <c r="F7" s="8"/>
      <c r="G7" s="8"/>
      <c r="H7" s="8"/>
      <c r="I7" s="8"/>
      <c r="J7" s="153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52"/>
      <c r="Z7" s="9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6" s="5" customFormat="1" ht="16.5" customHeight="1">
      <c r="A9" s="96" t="s">
        <v>53</v>
      </c>
      <c r="B9" s="47"/>
      <c r="C9" s="8"/>
      <c r="D9" s="132" t="s">
        <v>54</v>
      </c>
      <c r="E9" s="78" t="s">
        <v>89</v>
      </c>
      <c r="F9" s="78" t="s">
        <v>43</v>
      </c>
      <c r="G9" s="47"/>
      <c r="H9" s="78" t="s">
        <v>100</v>
      </c>
      <c r="K9" s="51" t="s">
        <v>5</v>
      </c>
      <c r="L9" s="9"/>
      <c r="M9" s="148" t="str">
        <f>blad1!K4</f>
        <v>Allsvenska serien Omg 1</v>
      </c>
      <c r="N9" s="8"/>
      <c r="O9" s="8"/>
      <c r="P9" s="10"/>
      <c r="Q9" s="8"/>
      <c r="R9" s="8"/>
      <c r="S9" s="51" t="s">
        <v>7</v>
      </c>
      <c r="T9" s="51"/>
      <c r="U9" s="51"/>
      <c r="V9" s="48"/>
      <c r="W9" s="8"/>
      <c r="X9" s="8"/>
      <c r="Y9" s="8"/>
      <c r="Z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6" ht="15" customHeight="1">
      <c r="A11" s="133" t="s">
        <v>8</v>
      </c>
      <c r="B11" s="133" t="s">
        <v>9</v>
      </c>
      <c r="C11" s="133" t="s">
        <v>10</v>
      </c>
      <c r="D11" s="134" t="s">
        <v>11</v>
      </c>
      <c r="E11" s="134" t="s">
        <v>12</v>
      </c>
      <c r="F11" s="13"/>
      <c r="G11" s="14" t="s">
        <v>25</v>
      </c>
      <c r="H11" s="15"/>
      <c r="I11" s="19"/>
      <c r="J11" s="19" t="s">
        <v>26</v>
      </c>
      <c r="K11" s="13"/>
      <c r="L11" s="14" t="s">
        <v>2</v>
      </c>
      <c r="M11" s="21"/>
      <c r="N11"/>
      <c r="O11" s="19" t="s">
        <v>27</v>
      </c>
      <c r="P11" s="138" t="s">
        <v>28</v>
      </c>
      <c r="Q11" s="13"/>
      <c r="R11" s="14" t="s">
        <v>29</v>
      </c>
      <c r="S11" s="15"/>
      <c r="T11"/>
      <c r="U11" s="19" t="s">
        <v>30</v>
      </c>
      <c r="V11" s="19" t="s">
        <v>31</v>
      </c>
      <c r="W11" s="136" t="s">
        <v>14</v>
      </c>
      <c r="X11" s="137" t="s">
        <v>32</v>
      </c>
      <c r="Y11" s="133" t="s">
        <v>16</v>
      </c>
      <c r="Z11" s="127"/>
    </row>
    <row r="12" spans="1:25" s="35" customFormat="1" ht="15" customHeight="1">
      <c r="A12" s="135" t="s">
        <v>17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33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</row>
    <row r="13" spans="1:26" s="35" customFormat="1" ht="18" customHeight="1">
      <c r="A13" s="116"/>
      <c r="B13" s="79"/>
      <c r="C13" s="117"/>
      <c r="D13" s="118"/>
      <c r="E13" s="121"/>
      <c r="F13" s="39">
        <f>blad1!F4</f>
        <v>0</v>
      </c>
      <c r="G13" s="39"/>
      <c r="H13" s="39"/>
      <c r="I13" s="37">
        <f aca="true" t="shared" si="0" ref="I13:I27">MAX(F13,G13,H13)</f>
        <v>0</v>
      </c>
      <c r="J13" s="38">
        <f aca="true" t="shared" si="1" ref="J13:J27">IF(I13&lt;0,0,I13)</f>
        <v>0</v>
      </c>
      <c r="K13" s="63"/>
      <c r="L13" s="39"/>
      <c r="M13" s="39"/>
      <c r="N13" s="38">
        <f aca="true" t="shared" si="2" ref="N13:N27">MAX(K13,L13,M13)</f>
        <v>0</v>
      </c>
      <c r="O13" s="38">
        <f aca="true" t="shared" si="3" ref="O13:O27">IF(N13&lt;0,0,N13)</f>
        <v>0</v>
      </c>
      <c r="P13" s="38">
        <f aca="true" t="shared" si="4" ref="P13:P27">SUM(J13+O13)</f>
        <v>0</v>
      </c>
      <c r="Q13" s="63">
        <f>blad1!H4</f>
        <v>0</v>
      </c>
      <c r="R13" s="39"/>
      <c r="S13" s="39"/>
      <c r="T13" s="38">
        <f aca="true" t="shared" si="5" ref="T13:T27">MAX(Q13,R13,S13)</f>
        <v>0</v>
      </c>
      <c r="U13" s="38">
        <f aca="true" t="shared" si="6" ref="U13:U27">IF(T13&lt;0,0,T13)</f>
        <v>0</v>
      </c>
      <c r="V13" s="38">
        <f aca="true" t="shared" si="7" ref="V13:V27">SUM(J13+O13+U13)</f>
        <v>0</v>
      </c>
      <c r="W13" s="40">
        <f aca="true" t="shared" si="8" ref="W13:W27">IF(B13&lt;&gt;0,VLOOKUP(INT(B13),Wilksmen,(B13-INT(B13))*10+2),0)</f>
        <v>0</v>
      </c>
      <c r="X13" s="37">
        <f aca="true" t="shared" si="9" ref="X13:X27">SUM(V13*W13)</f>
        <v>0</v>
      </c>
      <c r="Y13" s="170"/>
      <c r="Z13" s="56"/>
    </row>
    <row r="14" spans="1:26" s="35" customFormat="1" ht="18" customHeight="1">
      <c r="A14" s="116">
        <f>blad1!B5</f>
        <v>941124</v>
      </c>
      <c r="B14" s="79">
        <f>blad1!E5</f>
        <v>56.8</v>
      </c>
      <c r="C14" s="114"/>
      <c r="D14" s="118" t="str">
        <f>blad1!C5</f>
        <v>Hendrik Nilsson</v>
      </c>
      <c r="E14" s="121" t="str">
        <f>blad1!D5</f>
        <v>TK Trossö</v>
      </c>
      <c r="F14" s="183">
        <v>-57.5</v>
      </c>
      <c r="G14" s="39">
        <v>62.5</v>
      </c>
      <c r="H14" s="39">
        <v>72.5</v>
      </c>
      <c r="I14" s="37">
        <f t="shared" si="0"/>
        <v>72.5</v>
      </c>
      <c r="J14" s="38">
        <f t="shared" si="1"/>
        <v>72.5</v>
      </c>
      <c r="K14" s="63">
        <v>35</v>
      </c>
      <c r="L14" s="39">
        <v>42.5</v>
      </c>
      <c r="M14" s="39">
        <v>45</v>
      </c>
      <c r="N14" s="38">
        <f t="shared" si="2"/>
        <v>45</v>
      </c>
      <c r="O14" s="38">
        <f t="shared" si="3"/>
        <v>45</v>
      </c>
      <c r="P14" s="38">
        <f t="shared" si="4"/>
        <v>117.5</v>
      </c>
      <c r="Q14" s="63">
        <v>90</v>
      </c>
      <c r="R14" s="39">
        <v>-105</v>
      </c>
      <c r="S14" s="39">
        <v>105</v>
      </c>
      <c r="T14" s="38">
        <f t="shared" si="5"/>
        <v>105</v>
      </c>
      <c r="U14" s="38">
        <f t="shared" si="6"/>
        <v>105</v>
      </c>
      <c r="V14" s="38">
        <f t="shared" si="7"/>
        <v>222.5</v>
      </c>
      <c r="W14" s="40">
        <f t="shared" si="8"/>
        <v>0.8979</v>
      </c>
      <c r="X14" s="37">
        <f t="shared" si="9"/>
        <v>199.78275</v>
      </c>
      <c r="Y14" s="170"/>
      <c r="Z14" s="59"/>
    </row>
    <row r="15" spans="1:26" s="35" customFormat="1" ht="18" customHeight="1">
      <c r="A15" s="116">
        <f>blad1!B6</f>
        <v>810728</v>
      </c>
      <c r="B15" s="79">
        <f>blad1!E6</f>
        <v>67.5</v>
      </c>
      <c r="C15" s="120"/>
      <c r="D15" s="118" t="str">
        <f>blad1!C6</f>
        <v>Mattias Nilsson</v>
      </c>
      <c r="E15" s="121" t="str">
        <f>blad1!D6</f>
        <v>TK Trossö</v>
      </c>
      <c r="F15" s="183">
        <v>-195</v>
      </c>
      <c r="G15" s="183">
        <v>-205</v>
      </c>
      <c r="H15" s="39">
        <v>-205</v>
      </c>
      <c r="I15" s="37">
        <f t="shared" si="0"/>
        <v>-195</v>
      </c>
      <c r="J15" s="38">
        <f t="shared" si="1"/>
        <v>0</v>
      </c>
      <c r="K15" s="63" t="s">
        <v>129</v>
      </c>
      <c r="L15" s="39" t="s">
        <v>129</v>
      </c>
      <c r="M15" s="39" t="s">
        <v>129</v>
      </c>
      <c r="N15" s="38">
        <f t="shared" si="2"/>
        <v>0</v>
      </c>
      <c r="O15" s="38">
        <f t="shared" si="3"/>
        <v>0</v>
      </c>
      <c r="P15" s="38">
        <f t="shared" si="4"/>
        <v>0</v>
      </c>
      <c r="Q15" s="63" t="s">
        <v>129</v>
      </c>
      <c r="R15" s="39" t="s">
        <v>129</v>
      </c>
      <c r="S15" s="39" t="s">
        <v>129</v>
      </c>
      <c r="T15" s="38">
        <f t="shared" si="5"/>
        <v>0</v>
      </c>
      <c r="U15" s="38">
        <f t="shared" si="6"/>
        <v>0</v>
      </c>
      <c r="V15" s="38">
        <f t="shared" si="7"/>
        <v>0</v>
      </c>
      <c r="W15" s="40">
        <f t="shared" si="8"/>
        <v>0.771</v>
      </c>
      <c r="X15" s="37">
        <f t="shared" si="9"/>
        <v>0</v>
      </c>
      <c r="Y15" s="170"/>
      <c r="Z15" s="59"/>
    </row>
    <row r="16" spans="1:26" s="35" customFormat="1" ht="18" customHeight="1">
      <c r="A16" s="116">
        <f>blad1!B7</f>
        <v>570109</v>
      </c>
      <c r="B16" s="79">
        <f>blad1!E7</f>
        <v>77.9</v>
      </c>
      <c r="C16" s="120"/>
      <c r="D16" s="118" t="str">
        <f>blad1!C7</f>
        <v>Ulf Leandersson</v>
      </c>
      <c r="E16" s="121" t="str">
        <f>blad1!D7</f>
        <v>TK Trossö</v>
      </c>
      <c r="F16" s="183">
        <v>-160</v>
      </c>
      <c r="G16" s="39">
        <v>160</v>
      </c>
      <c r="H16" s="39">
        <v>-167.5</v>
      </c>
      <c r="I16" s="37">
        <f t="shared" si="0"/>
        <v>160</v>
      </c>
      <c r="J16" s="38">
        <f t="shared" si="1"/>
        <v>160</v>
      </c>
      <c r="K16" s="63">
        <v>85</v>
      </c>
      <c r="L16" s="39">
        <v>90</v>
      </c>
      <c r="M16" s="39">
        <v>-92.5</v>
      </c>
      <c r="N16" s="38">
        <f t="shared" si="2"/>
        <v>90</v>
      </c>
      <c r="O16" s="38">
        <f t="shared" si="3"/>
        <v>90</v>
      </c>
      <c r="P16" s="38">
        <f t="shared" si="4"/>
        <v>250</v>
      </c>
      <c r="Q16" s="63">
        <v>142.5</v>
      </c>
      <c r="R16" s="39">
        <v>152.5</v>
      </c>
      <c r="S16" s="39">
        <v>-157.5</v>
      </c>
      <c r="T16" s="38">
        <f t="shared" si="5"/>
        <v>152.5</v>
      </c>
      <c r="U16" s="38">
        <f t="shared" si="6"/>
        <v>152.5</v>
      </c>
      <c r="V16" s="38">
        <f t="shared" si="7"/>
        <v>402.5</v>
      </c>
      <c r="W16" s="40">
        <f t="shared" si="8"/>
        <v>0.6945</v>
      </c>
      <c r="X16" s="37">
        <f t="shared" si="9"/>
        <v>279.53625</v>
      </c>
      <c r="Y16" s="170"/>
      <c r="Z16" s="59"/>
    </row>
    <row r="17" spans="1:26" s="35" customFormat="1" ht="18" customHeight="1">
      <c r="A17" s="116">
        <f>blad1!B8</f>
        <v>750125</v>
      </c>
      <c r="B17" s="79">
        <f>blad1!E8</f>
        <v>128.1</v>
      </c>
      <c r="C17" s="114"/>
      <c r="D17" s="118" t="str">
        <f>blad1!C8</f>
        <v>Jonas Ohlsson</v>
      </c>
      <c r="E17" s="121" t="str">
        <f>blad1!D8</f>
        <v>Ramdala IF</v>
      </c>
      <c r="F17" s="39">
        <v>235</v>
      </c>
      <c r="G17" s="39">
        <v>250</v>
      </c>
      <c r="H17" s="39" t="s">
        <v>129</v>
      </c>
      <c r="I17" s="37">
        <f t="shared" si="0"/>
        <v>250</v>
      </c>
      <c r="J17" s="38">
        <f t="shared" si="1"/>
        <v>250</v>
      </c>
      <c r="K17" s="63">
        <v>-190</v>
      </c>
      <c r="L17" s="39">
        <v>190</v>
      </c>
      <c r="M17" s="39">
        <v>-195</v>
      </c>
      <c r="N17" s="38">
        <f t="shared" si="2"/>
        <v>190</v>
      </c>
      <c r="O17" s="38">
        <f t="shared" si="3"/>
        <v>190</v>
      </c>
      <c r="P17" s="38">
        <f t="shared" si="4"/>
        <v>440</v>
      </c>
      <c r="Q17" s="63">
        <v>220</v>
      </c>
      <c r="R17" s="39">
        <v>240</v>
      </c>
      <c r="S17" s="39" t="s">
        <v>129</v>
      </c>
      <c r="T17" s="38">
        <f t="shared" si="5"/>
        <v>240</v>
      </c>
      <c r="U17" s="38">
        <f t="shared" si="6"/>
        <v>240</v>
      </c>
      <c r="V17" s="38">
        <f t="shared" si="7"/>
        <v>680</v>
      </c>
      <c r="W17" s="40">
        <f t="shared" si="8"/>
        <v>0.5671</v>
      </c>
      <c r="X17" s="37">
        <f t="shared" si="9"/>
        <v>385.62800000000004</v>
      </c>
      <c r="Y17" s="170"/>
      <c r="Z17" s="59"/>
    </row>
    <row r="18" spans="1:26" s="35" customFormat="1" ht="18" customHeight="1">
      <c r="A18" s="116">
        <f>blad1!B9</f>
        <v>860605</v>
      </c>
      <c r="B18" s="79">
        <f>blad1!E9</f>
        <v>97.2</v>
      </c>
      <c r="C18" s="120"/>
      <c r="D18" s="118" t="str">
        <f>blad1!C9</f>
        <v>Per Holmquist</v>
      </c>
      <c r="E18" s="121" t="str">
        <f>blad1!D9</f>
        <v>Kalmar AK</v>
      </c>
      <c r="F18" s="183">
        <v>-200</v>
      </c>
      <c r="G18" s="39">
        <v>200</v>
      </c>
      <c r="H18" s="39">
        <v>-260</v>
      </c>
      <c r="I18" s="37">
        <f t="shared" si="0"/>
        <v>200</v>
      </c>
      <c r="J18" s="38">
        <f t="shared" si="1"/>
        <v>200</v>
      </c>
      <c r="K18" s="63">
        <v>150</v>
      </c>
      <c r="L18" s="39">
        <v>-160</v>
      </c>
      <c r="M18" s="39">
        <v>-160</v>
      </c>
      <c r="N18" s="38">
        <f t="shared" si="2"/>
        <v>150</v>
      </c>
      <c r="O18" s="38">
        <f t="shared" si="3"/>
        <v>150</v>
      </c>
      <c r="P18" s="38">
        <f t="shared" si="4"/>
        <v>350</v>
      </c>
      <c r="Q18" s="63">
        <v>230</v>
      </c>
      <c r="R18" s="39">
        <v>240</v>
      </c>
      <c r="S18" s="39">
        <v>250</v>
      </c>
      <c r="T18" s="38">
        <f t="shared" si="5"/>
        <v>250</v>
      </c>
      <c r="U18" s="38">
        <f t="shared" si="6"/>
        <v>250</v>
      </c>
      <c r="V18" s="38">
        <f t="shared" si="7"/>
        <v>600</v>
      </c>
      <c r="W18" s="40">
        <f t="shared" si="8"/>
        <v>0.6158</v>
      </c>
      <c r="X18" s="37">
        <f t="shared" si="9"/>
        <v>369.48</v>
      </c>
      <c r="Y18" s="170"/>
      <c r="Z18" s="59"/>
    </row>
    <row r="19" spans="1:26" s="35" customFormat="1" ht="18" customHeight="1">
      <c r="A19" s="116"/>
      <c r="B19" s="79"/>
      <c r="C19" s="120"/>
      <c r="D19" s="118"/>
      <c r="E19" s="121"/>
      <c r="F19" s="39">
        <f>blad1!F10</f>
        <v>0</v>
      </c>
      <c r="G19" s="39"/>
      <c r="H19" s="39"/>
      <c r="I19" s="37">
        <f t="shared" si="0"/>
        <v>0</v>
      </c>
      <c r="J19" s="38">
        <f t="shared" si="1"/>
        <v>0</v>
      </c>
      <c r="K19" s="63"/>
      <c r="L19" s="39"/>
      <c r="M19" s="39"/>
      <c r="N19" s="38">
        <f t="shared" si="2"/>
        <v>0</v>
      </c>
      <c r="O19" s="38">
        <f t="shared" si="3"/>
        <v>0</v>
      </c>
      <c r="P19" s="38">
        <f t="shared" si="4"/>
        <v>0</v>
      </c>
      <c r="Q19" s="63">
        <f>blad1!H10</f>
        <v>0</v>
      </c>
      <c r="R19" s="39"/>
      <c r="S19" s="39"/>
      <c r="T19" s="38">
        <f t="shared" si="5"/>
        <v>0</v>
      </c>
      <c r="U19" s="38">
        <f t="shared" si="6"/>
        <v>0</v>
      </c>
      <c r="V19" s="38">
        <f t="shared" si="7"/>
        <v>0</v>
      </c>
      <c r="W19" s="40">
        <f t="shared" si="8"/>
        <v>0</v>
      </c>
      <c r="X19" s="37">
        <f t="shared" si="9"/>
        <v>0</v>
      </c>
      <c r="Y19" s="39"/>
      <c r="Z19" s="59"/>
    </row>
    <row r="20" spans="1:26" s="35" customFormat="1" ht="18" customHeight="1">
      <c r="A20" s="116">
        <f>blad1!B11</f>
        <v>871006</v>
      </c>
      <c r="B20" s="79">
        <f>blad1!E11</f>
        <v>93</v>
      </c>
      <c r="C20" s="114"/>
      <c r="D20" s="118" t="str">
        <f>blad1!C11</f>
        <v>Emanuel Nilsson</v>
      </c>
      <c r="E20" s="121" t="str">
        <f>blad1!D11</f>
        <v>Kalmar AK</v>
      </c>
      <c r="F20" s="39">
        <v>130</v>
      </c>
      <c r="G20" s="39">
        <v>150</v>
      </c>
      <c r="H20" s="39">
        <v>-170</v>
      </c>
      <c r="I20" s="37">
        <f t="shared" si="0"/>
        <v>150</v>
      </c>
      <c r="J20" s="38">
        <f t="shared" si="1"/>
        <v>150</v>
      </c>
      <c r="K20" s="63">
        <v>90</v>
      </c>
      <c r="L20" s="39">
        <v>105</v>
      </c>
      <c r="M20" s="39">
        <v>-130</v>
      </c>
      <c r="N20" s="38">
        <f t="shared" si="2"/>
        <v>105</v>
      </c>
      <c r="O20" s="38">
        <f t="shared" si="3"/>
        <v>105</v>
      </c>
      <c r="P20" s="38">
        <f t="shared" si="4"/>
        <v>255</v>
      </c>
      <c r="Q20" s="63">
        <v>150</v>
      </c>
      <c r="R20" s="39">
        <v>160</v>
      </c>
      <c r="S20" s="39">
        <v>170</v>
      </c>
      <c r="T20" s="38">
        <f t="shared" si="5"/>
        <v>170</v>
      </c>
      <c r="U20" s="38">
        <f t="shared" si="6"/>
        <v>170</v>
      </c>
      <c r="V20" s="38">
        <f t="shared" si="7"/>
        <v>425</v>
      </c>
      <c r="W20" s="40">
        <f t="shared" si="8"/>
        <v>0.6282</v>
      </c>
      <c r="X20" s="37">
        <f t="shared" si="9"/>
        <v>266.985</v>
      </c>
      <c r="Y20" s="39"/>
      <c r="Z20" s="59"/>
    </row>
    <row r="21" spans="1:26" s="35" customFormat="1" ht="18" customHeight="1">
      <c r="A21" s="116">
        <f>blad1!B12</f>
        <v>830409</v>
      </c>
      <c r="B21" s="79">
        <f>blad1!E12</f>
        <v>115.7</v>
      </c>
      <c r="C21" s="120"/>
      <c r="D21" s="118" t="str">
        <f>blad1!C12</f>
        <v>Robert Friborg</v>
      </c>
      <c r="E21" s="121" t="str">
        <f>blad1!D12</f>
        <v>Kalmar AK</v>
      </c>
      <c r="F21" s="183">
        <v>-200</v>
      </c>
      <c r="G21" s="183">
        <v>-210</v>
      </c>
      <c r="H21" s="39">
        <v>-210</v>
      </c>
      <c r="I21" s="37">
        <f t="shared" si="0"/>
        <v>-200</v>
      </c>
      <c r="J21" s="38">
        <f t="shared" si="1"/>
        <v>0</v>
      </c>
      <c r="K21" s="63">
        <v>140</v>
      </c>
      <c r="L21" s="39">
        <v>150</v>
      </c>
      <c r="M21" s="39">
        <v>155</v>
      </c>
      <c r="N21" s="38">
        <f t="shared" si="2"/>
        <v>155</v>
      </c>
      <c r="O21" s="38">
        <f t="shared" si="3"/>
        <v>155</v>
      </c>
      <c r="P21" s="38">
        <f t="shared" si="4"/>
        <v>155</v>
      </c>
      <c r="Q21" s="63">
        <v>200</v>
      </c>
      <c r="R21" s="39">
        <v>210</v>
      </c>
      <c r="S21" s="39">
        <v>-215</v>
      </c>
      <c r="T21" s="38">
        <f t="shared" si="5"/>
        <v>210</v>
      </c>
      <c r="U21" s="38">
        <f t="shared" si="6"/>
        <v>210</v>
      </c>
      <c r="V21" s="38">
        <f t="shared" si="7"/>
        <v>365</v>
      </c>
      <c r="W21" s="40">
        <f t="shared" si="8"/>
        <v>0.5801</v>
      </c>
      <c r="X21" s="37">
        <f t="shared" si="9"/>
        <v>211.73649999999998</v>
      </c>
      <c r="Y21" s="39"/>
      <c r="Z21" s="59"/>
    </row>
    <row r="22" spans="1:26" s="35" customFormat="1" ht="18" customHeight="1">
      <c r="A22" s="116">
        <f>blad1!B13</f>
        <v>0</v>
      </c>
      <c r="B22" s="79">
        <f>blad1!E13</f>
        <v>0</v>
      </c>
      <c r="C22" s="114"/>
      <c r="D22" s="118">
        <f>blad1!C13</f>
        <v>0</v>
      </c>
      <c r="E22" s="121">
        <f>blad1!D13</f>
        <v>0</v>
      </c>
      <c r="F22" s="39">
        <f>blad1!F13</f>
        <v>0</v>
      </c>
      <c r="G22" s="39"/>
      <c r="H22" s="39"/>
      <c r="I22" s="37">
        <f t="shared" si="0"/>
        <v>0</v>
      </c>
      <c r="J22" s="38">
        <f t="shared" si="1"/>
        <v>0</v>
      </c>
      <c r="K22" s="63">
        <f>blad1!G13</f>
        <v>0</v>
      </c>
      <c r="L22" s="39"/>
      <c r="M22" s="39"/>
      <c r="N22" s="38">
        <f t="shared" si="2"/>
        <v>0</v>
      </c>
      <c r="O22" s="38">
        <f t="shared" si="3"/>
        <v>0</v>
      </c>
      <c r="P22" s="38">
        <f t="shared" si="4"/>
        <v>0</v>
      </c>
      <c r="Q22" s="63">
        <f>blad1!H13</f>
        <v>0</v>
      </c>
      <c r="R22" s="39"/>
      <c r="S22" s="39"/>
      <c r="T22" s="38">
        <f t="shared" si="5"/>
        <v>0</v>
      </c>
      <c r="U22" s="38">
        <f t="shared" si="6"/>
        <v>0</v>
      </c>
      <c r="V22" s="38">
        <f t="shared" si="7"/>
        <v>0</v>
      </c>
      <c r="W22" s="40">
        <f t="shared" si="8"/>
        <v>0</v>
      </c>
      <c r="X22" s="37">
        <f t="shared" si="9"/>
        <v>0</v>
      </c>
      <c r="Y22" s="39"/>
      <c r="Z22" s="59"/>
    </row>
    <row r="23" spans="1:26" s="35" customFormat="1" ht="18" customHeight="1">
      <c r="A23" s="116">
        <f>blad1!B14</f>
        <v>0</v>
      </c>
      <c r="B23" s="79"/>
      <c r="C23" s="120"/>
      <c r="D23" s="118">
        <f>blad1!C14</f>
        <v>0</v>
      </c>
      <c r="E23" s="121">
        <f>blad1!D14</f>
        <v>0</v>
      </c>
      <c r="F23" s="39">
        <f>blad1!F14</f>
        <v>0</v>
      </c>
      <c r="G23" s="39"/>
      <c r="H23" s="39"/>
      <c r="I23" s="37">
        <f t="shared" si="0"/>
        <v>0</v>
      </c>
      <c r="J23" s="38">
        <f t="shared" si="1"/>
        <v>0</v>
      </c>
      <c r="K23" s="63">
        <f>blad1!G14</f>
        <v>0</v>
      </c>
      <c r="L23" s="39"/>
      <c r="M23" s="39"/>
      <c r="N23" s="38">
        <f t="shared" si="2"/>
        <v>0</v>
      </c>
      <c r="O23" s="38">
        <f t="shared" si="3"/>
        <v>0</v>
      </c>
      <c r="P23" s="38">
        <f t="shared" si="4"/>
        <v>0</v>
      </c>
      <c r="Q23" s="63">
        <f>blad1!H14</f>
        <v>0</v>
      </c>
      <c r="R23" s="39"/>
      <c r="S23" s="39"/>
      <c r="T23" s="38">
        <f t="shared" si="5"/>
        <v>0</v>
      </c>
      <c r="U23" s="38">
        <f t="shared" si="6"/>
        <v>0</v>
      </c>
      <c r="V23" s="38">
        <f t="shared" si="7"/>
        <v>0</v>
      </c>
      <c r="W23" s="40">
        <f t="shared" si="8"/>
        <v>0</v>
      </c>
      <c r="X23" s="37">
        <f t="shared" si="9"/>
        <v>0</v>
      </c>
      <c r="Y23" s="39"/>
      <c r="Z23" s="59"/>
    </row>
    <row r="24" spans="1:26" s="35" customFormat="1" ht="18" customHeight="1">
      <c r="A24" s="116">
        <f>blad1!B15</f>
        <v>0</v>
      </c>
      <c r="B24" s="79">
        <f>blad1!E15</f>
        <v>0</v>
      </c>
      <c r="C24" s="120"/>
      <c r="D24" s="118">
        <f>blad1!C15</f>
        <v>0</v>
      </c>
      <c r="E24" s="121">
        <f>blad1!D15</f>
        <v>0</v>
      </c>
      <c r="F24" s="39">
        <f>blad1!F15</f>
        <v>0</v>
      </c>
      <c r="G24" s="39"/>
      <c r="H24" s="39"/>
      <c r="I24" s="37">
        <f t="shared" si="0"/>
        <v>0</v>
      </c>
      <c r="J24" s="38">
        <f t="shared" si="1"/>
        <v>0</v>
      </c>
      <c r="K24" s="63">
        <f>blad1!G15</f>
        <v>0</v>
      </c>
      <c r="L24" s="39"/>
      <c r="M24" s="39"/>
      <c r="N24" s="38">
        <f t="shared" si="2"/>
        <v>0</v>
      </c>
      <c r="O24" s="38">
        <f t="shared" si="3"/>
        <v>0</v>
      </c>
      <c r="P24" s="38">
        <f t="shared" si="4"/>
        <v>0</v>
      </c>
      <c r="Q24" s="63">
        <f>blad1!H15</f>
        <v>0</v>
      </c>
      <c r="R24" s="39"/>
      <c r="S24" s="39"/>
      <c r="T24" s="38">
        <f t="shared" si="5"/>
        <v>0</v>
      </c>
      <c r="U24" s="38">
        <f t="shared" si="6"/>
        <v>0</v>
      </c>
      <c r="V24" s="38">
        <f t="shared" si="7"/>
        <v>0</v>
      </c>
      <c r="W24" s="40">
        <f t="shared" si="8"/>
        <v>0</v>
      </c>
      <c r="X24" s="37">
        <f t="shared" si="9"/>
        <v>0</v>
      </c>
      <c r="Y24" s="39"/>
      <c r="Z24" s="59"/>
    </row>
    <row r="25" spans="1:26" s="35" customFormat="1" ht="18" customHeight="1">
      <c r="A25" s="116">
        <f>blad1!B16</f>
        <v>0</v>
      </c>
      <c r="B25" s="79">
        <f>blad1!E16</f>
        <v>0</v>
      </c>
      <c r="C25" s="41"/>
      <c r="D25" s="118">
        <f>blad1!C16</f>
        <v>0</v>
      </c>
      <c r="E25" s="121">
        <f>blad1!D16</f>
        <v>0</v>
      </c>
      <c r="F25" s="39">
        <f>blad1!F16</f>
        <v>0</v>
      </c>
      <c r="G25" s="39"/>
      <c r="H25" s="39"/>
      <c r="I25" s="37">
        <f t="shared" si="0"/>
        <v>0</v>
      </c>
      <c r="J25" s="38">
        <f t="shared" si="1"/>
        <v>0</v>
      </c>
      <c r="K25" s="63">
        <f>blad1!G16</f>
        <v>0</v>
      </c>
      <c r="L25" s="39"/>
      <c r="M25" s="39"/>
      <c r="N25" s="38">
        <f t="shared" si="2"/>
        <v>0</v>
      </c>
      <c r="O25" s="38">
        <f t="shared" si="3"/>
        <v>0</v>
      </c>
      <c r="P25" s="38">
        <f t="shared" si="4"/>
        <v>0</v>
      </c>
      <c r="Q25" s="63">
        <f>blad1!H16</f>
        <v>0</v>
      </c>
      <c r="R25" s="39"/>
      <c r="S25" s="39"/>
      <c r="T25" s="38">
        <f t="shared" si="5"/>
        <v>0</v>
      </c>
      <c r="U25" s="38">
        <f t="shared" si="6"/>
        <v>0</v>
      </c>
      <c r="V25" s="38">
        <f t="shared" si="7"/>
        <v>0</v>
      </c>
      <c r="W25" s="40">
        <f t="shared" si="8"/>
        <v>0</v>
      </c>
      <c r="X25" s="37">
        <f t="shared" si="9"/>
        <v>0</v>
      </c>
      <c r="Y25" s="39"/>
      <c r="Z25" s="59"/>
    </row>
    <row r="26" spans="1:29" ht="18" customHeight="1">
      <c r="A26" s="116">
        <f>blad1!B17</f>
        <v>0</v>
      </c>
      <c r="B26" s="79">
        <f>blad1!E17</f>
        <v>0</v>
      </c>
      <c r="C26" s="123"/>
      <c r="D26" s="118">
        <f>blad1!C17</f>
        <v>0</v>
      </c>
      <c r="E26" s="121">
        <f>blad1!D17</f>
        <v>0</v>
      </c>
      <c r="F26" s="39">
        <f>blad1!F17</f>
        <v>0</v>
      </c>
      <c r="G26" s="123"/>
      <c r="H26" s="123"/>
      <c r="I26" s="37">
        <f t="shared" si="0"/>
        <v>0</v>
      </c>
      <c r="J26" s="38">
        <f t="shared" si="1"/>
        <v>0</v>
      </c>
      <c r="K26" s="63">
        <f>blad1!G17</f>
        <v>0</v>
      </c>
      <c r="L26" s="123"/>
      <c r="M26" s="123"/>
      <c r="N26" s="38">
        <f t="shared" si="2"/>
        <v>0</v>
      </c>
      <c r="O26" s="38">
        <f t="shared" si="3"/>
        <v>0</v>
      </c>
      <c r="P26" s="38">
        <f t="shared" si="4"/>
        <v>0</v>
      </c>
      <c r="Q26" s="63">
        <f>blad1!H17</f>
        <v>0</v>
      </c>
      <c r="R26" s="123"/>
      <c r="S26" s="123"/>
      <c r="T26" s="38">
        <f t="shared" si="5"/>
        <v>0</v>
      </c>
      <c r="U26" s="38">
        <f t="shared" si="6"/>
        <v>0</v>
      </c>
      <c r="V26" s="38">
        <f t="shared" si="7"/>
        <v>0</v>
      </c>
      <c r="W26" s="40">
        <f t="shared" si="8"/>
        <v>0</v>
      </c>
      <c r="X26" s="37">
        <f t="shared" si="9"/>
        <v>0</v>
      </c>
      <c r="Y26" s="123"/>
      <c r="Z26" s="35"/>
      <c r="AA26" s="35"/>
      <c r="AB26" s="35"/>
      <c r="AC26" s="35"/>
    </row>
    <row r="27" spans="1:26" s="6" customFormat="1" ht="18" customHeight="1">
      <c r="A27" s="116">
        <f>blad1!B18</f>
        <v>0</v>
      </c>
      <c r="B27" s="79">
        <f>blad1!E18</f>
        <v>0</v>
      </c>
      <c r="C27" s="124"/>
      <c r="D27" s="118">
        <f>blad1!C18</f>
        <v>0</v>
      </c>
      <c r="E27" s="121">
        <f>blad1!D18</f>
        <v>0</v>
      </c>
      <c r="F27" s="39">
        <f>blad1!F18</f>
        <v>0</v>
      </c>
      <c r="G27" s="124"/>
      <c r="H27" s="124"/>
      <c r="I27" s="37">
        <f t="shared" si="0"/>
        <v>0</v>
      </c>
      <c r="J27" s="38">
        <f t="shared" si="1"/>
        <v>0</v>
      </c>
      <c r="K27" s="63">
        <f>blad1!G18</f>
        <v>0</v>
      </c>
      <c r="L27" s="124"/>
      <c r="M27" s="124"/>
      <c r="N27" s="38">
        <f t="shared" si="2"/>
        <v>0</v>
      </c>
      <c r="O27" s="38">
        <f t="shared" si="3"/>
        <v>0</v>
      </c>
      <c r="P27" s="38">
        <f t="shared" si="4"/>
        <v>0</v>
      </c>
      <c r="Q27" s="63">
        <f>blad1!H18</f>
        <v>0</v>
      </c>
      <c r="R27" s="124"/>
      <c r="S27" s="124"/>
      <c r="T27" s="38">
        <f t="shared" si="5"/>
        <v>0</v>
      </c>
      <c r="U27" s="38">
        <f t="shared" si="6"/>
        <v>0</v>
      </c>
      <c r="V27" s="38">
        <f t="shared" si="7"/>
        <v>0</v>
      </c>
      <c r="W27" s="40">
        <f t="shared" si="8"/>
        <v>0</v>
      </c>
      <c r="X27" s="37">
        <f t="shared" si="9"/>
        <v>0</v>
      </c>
      <c r="Y27" s="124"/>
      <c r="Z27" s="57"/>
    </row>
    <row r="28" spans="1:26" s="6" customFormat="1" ht="18" customHeight="1">
      <c r="A28" s="57"/>
      <c r="B28" s="89"/>
      <c r="C28" s="57"/>
      <c r="D28" s="57"/>
      <c r="E28" s="57"/>
      <c r="F28" s="59"/>
      <c r="G28" s="57"/>
      <c r="H28" s="57"/>
      <c r="I28" s="60"/>
      <c r="J28" s="61"/>
      <c r="K28" s="59"/>
      <c r="L28" s="57"/>
      <c r="M28" s="57"/>
      <c r="N28" s="61"/>
      <c r="O28" s="61"/>
      <c r="P28" s="61"/>
      <c r="Q28" s="59"/>
      <c r="R28" s="57"/>
      <c r="S28" s="57"/>
      <c r="T28" s="61"/>
      <c r="U28" s="61"/>
      <c r="V28" s="61"/>
      <c r="W28" s="62"/>
      <c r="X28" s="60"/>
      <c r="Y28" s="57"/>
      <c r="Z28" s="57"/>
    </row>
    <row r="29" spans="1:26" s="6" customFormat="1" ht="18" customHeight="1">
      <c r="A29" s="125" t="s">
        <v>42</v>
      </c>
      <c r="B29" s="126"/>
      <c r="C29" s="57"/>
      <c r="D29" s="59"/>
      <c r="E29" s="57"/>
      <c r="F29" s="60"/>
      <c r="G29" s="61"/>
      <c r="H29" s="59"/>
      <c r="I29" s="57"/>
      <c r="J29" s="57"/>
      <c r="K29" s="61"/>
      <c r="L29" s="61"/>
      <c r="M29" s="61"/>
      <c r="N29" s="59"/>
      <c r="O29" s="57"/>
      <c r="P29" s="57"/>
      <c r="Q29" s="61"/>
      <c r="R29" s="143" t="s">
        <v>55</v>
      </c>
      <c r="S29" s="61"/>
      <c r="T29" s="62"/>
      <c r="U29" s="60"/>
      <c r="V29" s="61"/>
      <c r="W29" s="62"/>
      <c r="X29" s="60"/>
      <c r="Y29" s="57"/>
      <c r="Z29" s="57"/>
    </row>
    <row r="30" spans="1:26" s="6" customFormat="1" ht="18" customHeight="1">
      <c r="A30" s="57"/>
      <c r="B30" s="89"/>
      <c r="C30" s="57"/>
      <c r="D30" s="57"/>
      <c r="E30" s="57"/>
      <c r="F30" s="59"/>
      <c r="G30" s="57"/>
      <c r="H30" s="57"/>
      <c r="I30" s="60"/>
      <c r="J30" s="61"/>
      <c r="K30" s="59"/>
      <c r="L30" s="57"/>
      <c r="M30" s="57"/>
      <c r="N30" s="61"/>
      <c r="O30" s="61"/>
      <c r="P30" s="61"/>
      <c r="Q30" s="59"/>
      <c r="R30" s="57"/>
      <c r="S30" s="57"/>
      <c r="T30" s="61"/>
      <c r="U30" s="61"/>
      <c r="V30" s="61"/>
      <c r="W30" s="62"/>
      <c r="X30" s="60"/>
      <c r="Y30" s="57"/>
      <c r="Z30" s="57"/>
    </row>
    <row r="31" spans="1:25" s="6" customFormat="1" ht="15" customHeight="1">
      <c r="A31" s="6" t="s">
        <v>18</v>
      </c>
      <c r="E31" s="6" t="s">
        <v>19</v>
      </c>
      <c r="G31"/>
      <c r="H31" s="6" t="s">
        <v>19</v>
      </c>
      <c r="I31" s="24"/>
      <c r="M31" s="27" t="s">
        <v>20</v>
      </c>
      <c r="R31" s="6" t="s">
        <v>21</v>
      </c>
      <c r="W31"/>
      <c r="X31" s="27" t="s">
        <v>22</v>
      </c>
      <c r="Y31" s="25"/>
    </row>
    <row r="32" spans="7:25" s="6" customFormat="1" ht="15" customHeight="1">
      <c r="G32" s="36"/>
      <c r="I32" s="24"/>
      <c r="M32" s="24"/>
      <c r="W32"/>
      <c r="X32" s="24"/>
      <c r="Y32" s="25"/>
    </row>
    <row r="33" spans="1:26" s="6" customFormat="1" ht="15" customHeight="1">
      <c r="A33" s="42"/>
      <c r="B33" s="42"/>
      <c r="C33" s="42"/>
      <c r="D33" s="42"/>
      <c r="E33" s="42"/>
      <c r="F33" s="42"/>
      <c r="G33" s="43"/>
      <c r="H33" s="42"/>
      <c r="I33" s="29"/>
      <c r="J33" s="28"/>
      <c r="K33" s="28"/>
      <c r="L33" s="28"/>
      <c r="M33" s="44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57"/>
    </row>
    <row r="34" spans="7:26" s="6" customFormat="1" ht="15" customHeight="1">
      <c r="G34"/>
      <c r="I34" s="24"/>
      <c r="M34" s="24"/>
      <c r="W34"/>
      <c r="X34" s="24"/>
      <c r="Y34" s="25"/>
      <c r="Z34" s="57"/>
    </row>
    <row r="35" spans="1:26" s="6" customFormat="1" ht="15" customHeight="1">
      <c r="A35" s="6" t="s">
        <v>23</v>
      </c>
      <c r="E35" s="6" t="s">
        <v>23</v>
      </c>
      <c r="G35"/>
      <c r="H35" s="6" t="s">
        <v>23</v>
      </c>
      <c r="I35" s="24"/>
      <c r="M35" s="6" t="s">
        <v>23</v>
      </c>
      <c r="R35" s="6" t="s">
        <v>23</v>
      </c>
      <c r="W35"/>
      <c r="X35" s="6" t="s">
        <v>23</v>
      </c>
      <c r="Y35" s="25"/>
      <c r="Z35" s="57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57"/>
    </row>
    <row r="37" spans="1:26" ht="15" customHeight="1">
      <c r="A37" s="46"/>
      <c r="B37" s="46"/>
      <c r="C37" s="17"/>
      <c r="D37" s="17"/>
      <c r="E37" s="11"/>
      <c r="F37" s="17"/>
      <c r="G37" s="17"/>
      <c r="H37" s="11"/>
      <c r="I37" s="11"/>
      <c r="J37" s="11"/>
      <c r="K37" s="46"/>
      <c r="L37" s="32"/>
      <c r="M37" s="17"/>
      <c r="N37" s="17"/>
      <c r="O37" s="17"/>
      <c r="P37" s="11"/>
      <c r="Q37" s="11"/>
      <c r="R37" s="45"/>
      <c r="S37" s="17"/>
      <c r="T37" s="17"/>
      <c r="U37" s="17"/>
      <c r="V37" s="17"/>
      <c r="W37" s="11"/>
      <c r="X37" s="32"/>
      <c r="Y37" s="33"/>
      <c r="Z37" s="35"/>
    </row>
    <row r="38" ht="15" customHeight="1">
      <c r="Z38" s="35"/>
    </row>
  </sheetData>
  <sheetProtection/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horizontalDpi="300" verticalDpi="3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Zeros="0" zoomScale="70" zoomScaleNormal="70" zoomScalePageLayoutView="0" workbookViewId="0" topLeftCell="A1">
      <selection activeCell="Y19" sqref="Y19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2812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11.00390625" style="1" customWidth="1"/>
    <col min="26" max="26" width="5.57421875" style="1" customWidth="1"/>
    <col min="27" max="16384" width="9.140625" style="1" customWidth="1"/>
  </cols>
  <sheetData>
    <row r="1" spans="1:27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35"/>
      <c r="AA1" s="35"/>
    </row>
    <row r="2" spans="1:27" ht="15" customHeight="1">
      <c r="A2" s="13"/>
      <c r="B2" s="35"/>
      <c r="Y2" s="15"/>
      <c r="Z2" s="35"/>
      <c r="AA2" s="35"/>
    </row>
    <row r="3" spans="1:27" s="5" customFormat="1" ht="18.75" customHeight="1">
      <c r="A3" s="58"/>
      <c r="B3" s="57"/>
      <c r="C3" s="9"/>
      <c r="D3" s="9"/>
      <c r="E3" s="9"/>
      <c r="F3" s="9"/>
      <c r="G3" s="9"/>
      <c r="H3" s="55" t="s">
        <v>24</v>
      </c>
      <c r="I3" s="51"/>
      <c r="J3" s="51"/>
      <c r="K3" s="9"/>
      <c r="L3" s="9"/>
      <c r="M3" s="9"/>
      <c r="N3" s="36"/>
      <c r="O3" s="36"/>
      <c r="P3" s="51"/>
      <c r="Q3" s="9"/>
      <c r="R3" s="9"/>
      <c r="S3" s="51" t="s">
        <v>1</v>
      </c>
      <c r="T3" s="51"/>
      <c r="U3" s="51"/>
      <c r="V3" s="146" t="str">
        <f>blad1!K5</f>
        <v>TK Trossö</v>
      </c>
      <c r="W3" s="9"/>
      <c r="X3" s="9"/>
      <c r="Y3" s="53"/>
      <c r="Z3" s="9"/>
      <c r="AA3" s="9"/>
    </row>
    <row r="4" spans="1:27" s="5" customFormat="1" ht="18.75" customHeight="1">
      <c r="A4" s="49"/>
      <c r="B4" s="9"/>
      <c r="C4" s="9"/>
      <c r="D4" s="9"/>
      <c r="E4" s="9"/>
      <c r="F4" s="9"/>
      <c r="G4" s="9"/>
      <c r="H4" s="55" t="s">
        <v>0</v>
      </c>
      <c r="I4" s="9"/>
      <c r="J4" s="50"/>
      <c r="K4" s="9"/>
      <c r="L4" s="9"/>
      <c r="M4" s="9"/>
      <c r="N4" s="36"/>
      <c r="O4" s="36"/>
      <c r="P4" s="51"/>
      <c r="Q4" s="9"/>
      <c r="R4" s="9"/>
      <c r="S4" s="10" t="s">
        <v>3</v>
      </c>
      <c r="T4" s="10"/>
      <c r="U4" s="10"/>
      <c r="V4" s="147" t="str">
        <f>blad1!K6</f>
        <v>c/o Koistinen Skepparegatan 32</v>
      </c>
      <c r="W4" s="8"/>
      <c r="X4" s="8"/>
      <c r="Y4" s="52"/>
      <c r="Z4" s="9"/>
      <c r="AA4" s="9"/>
    </row>
    <row r="5" spans="1:27" s="5" customFormat="1" ht="18.75" customHeight="1">
      <c r="A5" s="49"/>
      <c r="B5" s="9"/>
      <c r="C5" s="9"/>
      <c r="D5" s="9"/>
      <c r="E5" s="9"/>
      <c r="F5" s="9"/>
      <c r="G5" s="9"/>
      <c r="H5" s="9"/>
      <c r="I5" s="9"/>
      <c r="J5" s="51"/>
      <c r="K5" s="9"/>
      <c r="L5" s="9"/>
      <c r="M5" s="9"/>
      <c r="N5" s="36"/>
      <c r="O5" s="36"/>
      <c r="P5" s="51"/>
      <c r="Q5" s="9"/>
      <c r="R5" s="9"/>
      <c r="S5" s="10" t="s">
        <v>4</v>
      </c>
      <c r="T5" s="10"/>
      <c r="U5" s="10"/>
      <c r="V5" s="147" t="str">
        <f>blad1!K7</f>
        <v>37135 Karlskrona</v>
      </c>
      <c r="W5" s="8"/>
      <c r="X5" s="8"/>
      <c r="Y5" s="52"/>
      <c r="Z5" s="9"/>
      <c r="AA5" s="9"/>
    </row>
    <row r="6" spans="1:27" s="5" customFormat="1" ht="18.75" customHeight="1">
      <c r="A6" s="49"/>
      <c r="B6" s="9"/>
      <c r="C6" s="9"/>
      <c r="D6" s="157" t="s">
        <v>92</v>
      </c>
      <c r="E6" s="164">
        <f>blad1!K3</f>
        <v>39487</v>
      </c>
      <c r="F6" s="9"/>
      <c r="G6" s="139"/>
      <c r="H6" s="9"/>
      <c r="I6" s="9"/>
      <c r="J6" s="155"/>
      <c r="K6" s="9"/>
      <c r="L6" s="9"/>
      <c r="M6" s="9"/>
      <c r="N6" s="36"/>
      <c r="O6" s="36"/>
      <c r="P6" s="51"/>
      <c r="Q6" s="9"/>
      <c r="R6" s="9"/>
      <c r="Y6" s="53"/>
      <c r="Z6" s="9"/>
      <c r="AA6" s="9"/>
    </row>
    <row r="7" spans="1:27" s="5" customFormat="1" ht="16.5" customHeight="1">
      <c r="A7" s="54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52"/>
      <c r="Z7" s="9"/>
      <c r="AA7" s="9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6" s="5" customFormat="1" ht="16.5" customHeight="1">
      <c r="A9" s="96" t="s">
        <v>53</v>
      </c>
      <c r="B9" s="47"/>
      <c r="C9" s="8"/>
      <c r="D9" s="132" t="s">
        <v>54</v>
      </c>
      <c r="E9" s="78" t="s">
        <v>51</v>
      </c>
      <c r="F9" s="78" t="s">
        <v>43</v>
      </c>
      <c r="G9" s="47"/>
      <c r="H9" s="78" t="s">
        <v>100</v>
      </c>
      <c r="K9" s="51" t="s">
        <v>5</v>
      </c>
      <c r="L9" s="9"/>
      <c r="M9" s="148" t="str">
        <f>blad1!K4</f>
        <v>Allsvenska serien Omg 1</v>
      </c>
      <c r="N9" s="8"/>
      <c r="O9" s="8"/>
      <c r="P9" s="10"/>
      <c r="Q9" s="8"/>
      <c r="R9" s="8"/>
      <c r="S9" s="51" t="s">
        <v>7</v>
      </c>
      <c r="T9" s="51"/>
      <c r="U9" s="51"/>
      <c r="V9" s="48"/>
      <c r="W9" s="8"/>
      <c r="X9" s="8"/>
      <c r="Y9" s="8"/>
      <c r="Z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6" ht="15" customHeight="1">
      <c r="A11" s="133" t="s">
        <v>8</v>
      </c>
      <c r="B11" s="133" t="s">
        <v>9</v>
      </c>
      <c r="C11" s="133" t="s">
        <v>10</v>
      </c>
      <c r="D11" s="134" t="s">
        <v>11</v>
      </c>
      <c r="E11" s="134" t="s">
        <v>12</v>
      </c>
      <c r="F11" s="13"/>
      <c r="G11" s="14" t="s">
        <v>25</v>
      </c>
      <c r="H11" s="15"/>
      <c r="I11" s="19"/>
      <c r="J11" s="19" t="s">
        <v>26</v>
      </c>
      <c r="K11" s="13"/>
      <c r="L11" s="14" t="s">
        <v>2</v>
      </c>
      <c r="M11" s="21"/>
      <c r="N11"/>
      <c r="O11" s="19" t="s">
        <v>27</v>
      </c>
      <c r="P11" s="138" t="s">
        <v>28</v>
      </c>
      <c r="Q11" s="13"/>
      <c r="R11" s="14" t="s">
        <v>29</v>
      </c>
      <c r="S11" s="15"/>
      <c r="T11"/>
      <c r="U11" s="19" t="s">
        <v>30</v>
      </c>
      <c r="V11" s="19" t="s">
        <v>31</v>
      </c>
      <c r="W11" s="136" t="s">
        <v>14</v>
      </c>
      <c r="X11" s="137" t="s">
        <v>32</v>
      </c>
      <c r="Y11" s="133" t="s">
        <v>16</v>
      </c>
      <c r="Z11" s="127"/>
    </row>
    <row r="12" spans="1:25" s="35" customFormat="1" ht="15" customHeight="1">
      <c r="A12" s="135" t="s">
        <v>17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33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</row>
    <row r="13" spans="1:26" s="35" customFormat="1" ht="18" customHeight="1">
      <c r="A13" s="116">
        <f>blad1!B21</f>
        <v>940207</v>
      </c>
      <c r="B13" s="79">
        <f>blad1!E21</f>
        <v>61.5</v>
      </c>
      <c r="C13" s="117"/>
      <c r="D13" s="118" t="str">
        <f>blad1!C21</f>
        <v>Josefin Andersson</v>
      </c>
      <c r="E13" s="121" t="str">
        <f>blad1!D21</f>
        <v>TK Trossö</v>
      </c>
      <c r="F13" s="39">
        <v>52.5</v>
      </c>
      <c r="G13" s="39">
        <v>60</v>
      </c>
      <c r="H13" s="39">
        <v>-65</v>
      </c>
      <c r="I13" s="37">
        <f aca="true" t="shared" si="0" ref="I13:I27">MAX(F13,G13,H13)</f>
        <v>60</v>
      </c>
      <c r="J13" s="38">
        <f aca="true" t="shared" si="1" ref="J13:J27">IF(I13&lt;0,0,I13)</f>
        <v>60</v>
      </c>
      <c r="K13" s="63">
        <v>27.5</v>
      </c>
      <c r="L13" s="39">
        <v>-32.5</v>
      </c>
      <c r="M13" s="39">
        <v>-32.5</v>
      </c>
      <c r="N13" s="38">
        <f aca="true" t="shared" si="2" ref="N13:N27">MAX(K13,L13,M13)</f>
        <v>27.5</v>
      </c>
      <c r="O13" s="38">
        <f aca="true" t="shared" si="3" ref="O13:O27">IF(N13&lt;0,0,N13)</f>
        <v>27.5</v>
      </c>
      <c r="P13" s="38">
        <f aca="true" t="shared" si="4" ref="P13:P27">SUM(J13+O13)</f>
        <v>87.5</v>
      </c>
      <c r="Q13" s="63">
        <v>82.5</v>
      </c>
      <c r="R13" s="39">
        <v>92.5</v>
      </c>
      <c r="S13" s="39">
        <v>-100</v>
      </c>
      <c r="T13" s="38">
        <f aca="true" t="shared" si="5" ref="T13:T27">MAX(Q13,R13,S13)</f>
        <v>92.5</v>
      </c>
      <c r="U13" s="38">
        <f aca="true" t="shared" si="6" ref="U13:U27">IF(T13&lt;0,0,T13)</f>
        <v>92.5</v>
      </c>
      <c r="V13" s="38">
        <f aca="true" t="shared" si="7" ref="V13:V27">SUM(J13+O13+U13)</f>
        <v>180</v>
      </c>
      <c r="W13" s="40">
        <v>1.0939</v>
      </c>
      <c r="X13" s="37">
        <f aca="true" t="shared" si="8" ref="X13:X27">SUM(V13*W13)</f>
        <v>196.90200000000002</v>
      </c>
      <c r="Y13" s="41"/>
      <c r="Z13" s="56"/>
    </row>
    <row r="14" spans="1:26" s="35" customFormat="1" ht="18" customHeight="1">
      <c r="A14" s="116">
        <f>blad1!B22</f>
        <v>940822</v>
      </c>
      <c r="B14" s="79">
        <f>blad1!E22</f>
        <v>50</v>
      </c>
      <c r="C14" s="114"/>
      <c r="D14" s="118" t="str">
        <f>blad1!C22</f>
        <v>Sandra Rolandsson Säbom</v>
      </c>
      <c r="E14" s="121" t="str">
        <f>blad1!D22</f>
        <v>TK Trossö</v>
      </c>
      <c r="F14" s="39">
        <v>42.5</v>
      </c>
      <c r="G14" s="39">
        <v>50</v>
      </c>
      <c r="H14" s="183">
        <v>-55</v>
      </c>
      <c r="I14" s="37">
        <f t="shared" si="0"/>
        <v>50</v>
      </c>
      <c r="J14" s="38">
        <f t="shared" si="1"/>
        <v>50</v>
      </c>
      <c r="K14" s="63">
        <v>22.5</v>
      </c>
      <c r="L14" s="39">
        <v>27.5</v>
      </c>
      <c r="M14" s="39">
        <v>30</v>
      </c>
      <c r="N14" s="38">
        <f t="shared" si="2"/>
        <v>30</v>
      </c>
      <c r="O14" s="38">
        <f t="shared" si="3"/>
        <v>30</v>
      </c>
      <c r="P14" s="38">
        <f t="shared" si="4"/>
        <v>80</v>
      </c>
      <c r="Q14" s="63">
        <v>65</v>
      </c>
      <c r="R14" s="39">
        <v>77.5</v>
      </c>
      <c r="S14" s="39">
        <v>82.5</v>
      </c>
      <c r="T14" s="38">
        <f t="shared" si="5"/>
        <v>82.5</v>
      </c>
      <c r="U14" s="38">
        <f t="shared" si="6"/>
        <v>82.5</v>
      </c>
      <c r="V14" s="38">
        <f t="shared" si="7"/>
        <v>162.5</v>
      </c>
      <c r="W14" s="40">
        <v>1.2846</v>
      </c>
      <c r="X14" s="37">
        <f t="shared" si="8"/>
        <v>208.7475</v>
      </c>
      <c r="Y14" s="39"/>
      <c r="Z14" s="59"/>
    </row>
    <row r="15" spans="1:26" s="35" customFormat="1" ht="18" customHeight="1">
      <c r="A15" s="116">
        <f>blad1!B23</f>
        <v>930510</v>
      </c>
      <c r="B15" s="79">
        <f>blad1!E23</f>
        <v>58.35</v>
      </c>
      <c r="C15" s="120"/>
      <c r="D15" s="118" t="str">
        <f>blad1!C23</f>
        <v>Hanna Leandersson</v>
      </c>
      <c r="E15" s="121" t="str">
        <f>blad1!D23</f>
        <v>TK Trossö</v>
      </c>
      <c r="F15" s="39">
        <v>55</v>
      </c>
      <c r="G15" s="39">
        <v>60</v>
      </c>
      <c r="H15" s="39" t="s">
        <v>129</v>
      </c>
      <c r="I15" s="37">
        <f t="shared" si="0"/>
        <v>60</v>
      </c>
      <c r="J15" s="38">
        <f t="shared" si="1"/>
        <v>60</v>
      </c>
      <c r="K15" s="63">
        <v>37.5</v>
      </c>
      <c r="L15" s="39">
        <v>40</v>
      </c>
      <c r="M15" s="39">
        <v>42.5</v>
      </c>
      <c r="N15" s="38">
        <f t="shared" si="2"/>
        <v>42.5</v>
      </c>
      <c r="O15" s="38">
        <f t="shared" si="3"/>
        <v>42.5</v>
      </c>
      <c r="P15" s="38">
        <f t="shared" si="4"/>
        <v>102.5</v>
      </c>
      <c r="Q15" s="63">
        <v>50</v>
      </c>
      <c r="R15" s="39">
        <v>85</v>
      </c>
      <c r="S15" s="39">
        <v>-90</v>
      </c>
      <c r="T15" s="38">
        <f t="shared" si="5"/>
        <v>85</v>
      </c>
      <c r="U15" s="38">
        <f t="shared" si="6"/>
        <v>85</v>
      </c>
      <c r="V15" s="38">
        <f t="shared" si="7"/>
        <v>187.5</v>
      </c>
      <c r="W15" s="40">
        <v>1.1386</v>
      </c>
      <c r="X15" s="37">
        <f t="shared" si="8"/>
        <v>213.4875</v>
      </c>
      <c r="Y15" s="39"/>
      <c r="Z15" s="59"/>
    </row>
    <row r="16" spans="1:26" s="35" customFormat="1" ht="18" customHeight="1">
      <c r="A16" s="116">
        <f>blad1!B24</f>
        <v>0</v>
      </c>
      <c r="B16" s="79">
        <f>blad1!E24</f>
        <v>0</v>
      </c>
      <c r="C16" s="120"/>
      <c r="D16" s="118">
        <f>blad1!C24</f>
        <v>0</v>
      </c>
      <c r="E16" s="121">
        <f>blad1!D24</f>
        <v>0</v>
      </c>
      <c r="F16" s="39"/>
      <c r="G16" s="39"/>
      <c r="H16" s="39"/>
      <c r="I16" s="37"/>
      <c r="J16" s="38"/>
      <c r="K16" s="63"/>
      <c r="L16" s="39"/>
      <c r="M16" s="39"/>
      <c r="N16" s="38"/>
      <c r="O16" s="38"/>
      <c r="P16" s="38"/>
      <c r="Q16" s="63"/>
      <c r="R16" s="39"/>
      <c r="S16" s="39"/>
      <c r="T16" s="38"/>
      <c r="U16" s="38"/>
      <c r="V16" s="38"/>
      <c r="W16" s="40">
        <f aca="true" t="shared" si="9" ref="W16:W27">IF(B16&lt;&gt;0,VLOOKUP(INT(B16),Wilksmen,(B16-INT(B16))*10+2),0)</f>
        <v>0</v>
      </c>
      <c r="X16" s="37">
        <f t="shared" si="8"/>
        <v>0</v>
      </c>
      <c r="Y16" s="39"/>
      <c r="Z16" s="59"/>
    </row>
    <row r="17" spans="1:26" s="35" customFormat="1" ht="18" customHeight="1">
      <c r="A17" s="116">
        <f>blad1!B25</f>
        <v>0</v>
      </c>
      <c r="B17" s="79">
        <f>blad1!E25</f>
        <v>0</v>
      </c>
      <c r="C17" s="114"/>
      <c r="D17" s="118">
        <f>blad1!C25</f>
        <v>0</v>
      </c>
      <c r="E17" s="121">
        <f>blad1!D25</f>
        <v>0</v>
      </c>
      <c r="F17" s="183"/>
      <c r="G17" s="183"/>
      <c r="H17" s="39"/>
      <c r="I17" s="37"/>
      <c r="J17" s="38"/>
      <c r="K17" s="63"/>
      <c r="L17" s="39"/>
      <c r="M17" s="39"/>
      <c r="N17" s="38"/>
      <c r="O17" s="38"/>
      <c r="P17" s="38"/>
      <c r="Q17" s="63"/>
      <c r="R17" s="39"/>
      <c r="S17" s="39"/>
      <c r="T17" s="38"/>
      <c r="U17" s="38"/>
      <c r="V17" s="38"/>
      <c r="W17" s="40">
        <f t="shared" si="9"/>
        <v>0</v>
      </c>
      <c r="X17" s="37">
        <f t="shared" si="8"/>
        <v>0</v>
      </c>
      <c r="Y17" s="39"/>
      <c r="Z17" s="59"/>
    </row>
    <row r="18" spans="1:26" s="35" customFormat="1" ht="18" customHeight="1">
      <c r="A18" s="116">
        <f>blad1!B26</f>
        <v>0</v>
      </c>
      <c r="B18" s="79">
        <f>blad1!E26</f>
        <v>0</v>
      </c>
      <c r="C18" s="120"/>
      <c r="D18" s="118">
        <f>blad1!C26</f>
        <v>0</v>
      </c>
      <c r="E18" s="121">
        <f>blad1!D26</f>
        <v>0</v>
      </c>
      <c r="F18" s="39">
        <f>blad1!F26</f>
        <v>0</v>
      </c>
      <c r="G18" s="39"/>
      <c r="H18" s="39"/>
      <c r="I18" s="37">
        <f t="shared" si="0"/>
        <v>0</v>
      </c>
      <c r="J18" s="38">
        <f t="shared" si="1"/>
        <v>0</v>
      </c>
      <c r="K18" s="63">
        <f>blad1!G26</f>
        <v>0</v>
      </c>
      <c r="L18" s="39"/>
      <c r="M18" s="39"/>
      <c r="N18" s="38">
        <f t="shared" si="2"/>
        <v>0</v>
      </c>
      <c r="O18" s="38">
        <f t="shared" si="3"/>
        <v>0</v>
      </c>
      <c r="P18" s="38">
        <f t="shared" si="4"/>
        <v>0</v>
      </c>
      <c r="Q18" s="63">
        <f>blad1!H26</f>
        <v>0</v>
      </c>
      <c r="R18" s="39"/>
      <c r="S18" s="39"/>
      <c r="T18" s="38">
        <f t="shared" si="5"/>
        <v>0</v>
      </c>
      <c r="U18" s="38">
        <f t="shared" si="6"/>
        <v>0</v>
      </c>
      <c r="V18" s="38">
        <f t="shared" si="7"/>
        <v>0</v>
      </c>
      <c r="W18" s="40">
        <f t="shared" si="9"/>
        <v>0</v>
      </c>
      <c r="X18" s="37">
        <f t="shared" si="8"/>
        <v>0</v>
      </c>
      <c r="Y18" s="39"/>
      <c r="Z18" s="59"/>
    </row>
    <row r="19" spans="1:26" s="35" customFormat="1" ht="18" customHeight="1">
      <c r="A19" s="116">
        <f>blad1!B27</f>
        <v>0</v>
      </c>
      <c r="B19" s="79">
        <f>blad1!E27</f>
        <v>0</v>
      </c>
      <c r="C19" s="120"/>
      <c r="D19" s="118">
        <f>blad1!C27</f>
        <v>0</v>
      </c>
      <c r="E19" s="121">
        <f>blad1!D27</f>
        <v>0</v>
      </c>
      <c r="F19" s="39">
        <f>blad1!F27</f>
        <v>0</v>
      </c>
      <c r="G19" s="39"/>
      <c r="H19" s="39"/>
      <c r="I19" s="37">
        <f t="shared" si="0"/>
        <v>0</v>
      </c>
      <c r="J19" s="38">
        <f t="shared" si="1"/>
        <v>0</v>
      </c>
      <c r="K19" s="63">
        <f>blad1!G27</f>
        <v>0</v>
      </c>
      <c r="L19" s="39"/>
      <c r="M19" s="39"/>
      <c r="N19" s="38">
        <f t="shared" si="2"/>
        <v>0</v>
      </c>
      <c r="O19" s="38">
        <f t="shared" si="3"/>
        <v>0</v>
      </c>
      <c r="P19" s="38">
        <f t="shared" si="4"/>
        <v>0</v>
      </c>
      <c r="Q19" s="63">
        <f>blad1!H27</f>
        <v>0</v>
      </c>
      <c r="R19" s="39"/>
      <c r="S19" s="39"/>
      <c r="T19" s="38">
        <f t="shared" si="5"/>
        <v>0</v>
      </c>
      <c r="U19" s="38">
        <f t="shared" si="6"/>
        <v>0</v>
      </c>
      <c r="V19" s="38">
        <f t="shared" si="7"/>
        <v>0</v>
      </c>
      <c r="W19" s="40">
        <f t="shared" si="9"/>
        <v>0</v>
      </c>
      <c r="X19" s="37">
        <f t="shared" si="8"/>
        <v>0</v>
      </c>
      <c r="Y19" s="39"/>
      <c r="Z19" s="59"/>
    </row>
    <row r="20" spans="1:26" s="35" customFormat="1" ht="18" customHeight="1">
      <c r="A20" s="116">
        <f>blad1!B28</f>
        <v>0</v>
      </c>
      <c r="B20" s="79">
        <f>blad1!E28</f>
        <v>0</v>
      </c>
      <c r="C20" s="114"/>
      <c r="D20" s="118">
        <f>blad1!C28</f>
        <v>0</v>
      </c>
      <c r="E20" s="121">
        <f>blad1!D28</f>
        <v>0</v>
      </c>
      <c r="F20" s="39">
        <f>blad1!F28</f>
        <v>0</v>
      </c>
      <c r="G20" s="39"/>
      <c r="H20" s="39"/>
      <c r="I20" s="37">
        <f t="shared" si="0"/>
        <v>0</v>
      </c>
      <c r="J20" s="38">
        <f t="shared" si="1"/>
        <v>0</v>
      </c>
      <c r="K20" s="63">
        <f>blad1!G28</f>
        <v>0</v>
      </c>
      <c r="L20" s="39"/>
      <c r="M20" s="39"/>
      <c r="N20" s="38">
        <f t="shared" si="2"/>
        <v>0</v>
      </c>
      <c r="O20" s="38">
        <f t="shared" si="3"/>
        <v>0</v>
      </c>
      <c r="P20" s="38">
        <f t="shared" si="4"/>
        <v>0</v>
      </c>
      <c r="Q20" s="63">
        <f>blad1!H28</f>
        <v>0</v>
      </c>
      <c r="R20" s="39"/>
      <c r="S20" s="39"/>
      <c r="T20" s="38">
        <f t="shared" si="5"/>
        <v>0</v>
      </c>
      <c r="U20" s="38">
        <f t="shared" si="6"/>
        <v>0</v>
      </c>
      <c r="V20" s="38">
        <f t="shared" si="7"/>
        <v>0</v>
      </c>
      <c r="W20" s="40">
        <f t="shared" si="9"/>
        <v>0</v>
      </c>
      <c r="X20" s="37">
        <f t="shared" si="8"/>
        <v>0</v>
      </c>
      <c r="Y20" s="39"/>
      <c r="Z20" s="59"/>
    </row>
    <row r="21" spans="1:26" s="35" customFormat="1" ht="18" customHeight="1">
      <c r="A21" s="116">
        <f>blad1!B29</f>
        <v>0</v>
      </c>
      <c r="B21" s="79">
        <f>blad1!E29</f>
        <v>0</v>
      </c>
      <c r="C21" s="120"/>
      <c r="D21" s="118">
        <f>blad1!C29</f>
        <v>0</v>
      </c>
      <c r="E21" s="121">
        <f>blad1!D29</f>
        <v>0</v>
      </c>
      <c r="F21" s="39">
        <f>blad1!F29</f>
        <v>0</v>
      </c>
      <c r="G21" s="39"/>
      <c r="H21" s="39"/>
      <c r="I21" s="37">
        <f t="shared" si="0"/>
        <v>0</v>
      </c>
      <c r="J21" s="38">
        <f t="shared" si="1"/>
        <v>0</v>
      </c>
      <c r="K21" s="63">
        <f>blad1!G29</f>
        <v>0</v>
      </c>
      <c r="L21" s="39"/>
      <c r="M21" s="39"/>
      <c r="N21" s="38">
        <f t="shared" si="2"/>
        <v>0</v>
      </c>
      <c r="O21" s="38">
        <f t="shared" si="3"/>
        <v>0</v>
      </c>
      <c r="P21" s="38">
        <f t="shared" si="4"/>
        <v>0</v>
      </c>
      <c r="Q21" s="63">
        <f>blad1!H29</f>
        <v>0</v>
      </c>
      <c r="R21" s="39"/>
      <c r="S21" s="39"/>
      <c r="T21" s="38">
        <f t="shared" si="5"/>
        <v>0</v>
      </c>
      <c r="U21" s="38">
        <f t="shared" si="6"/>
        <v>0</v>
      </c>
      <c r="V21" s="38">
        <f t="shared" si="7"/>
        <v>0</v>
      </c>
      <c r="W21" s="40">
        <f t="shared" si="9"/>
        <v>0</v>
      </c>
      <c r="X21" s="37">
        <f t="shared" si="8"/>
        <v>0</v>
      </c>
      <c r="Y21" s="39"/>
      <c r="Z21" s="59"/>
    </row>
    <row r="22" spans="1:26" s="35" customFormat="1" ht="18" customHeight="1">
      <c r="A22" s="116">
        <f>blad1!B30</f>
        <v>0</v>
      </c>
      <c r="B22" s="79">
        <f>blad1!E30</f>
        <v>0</v>
      </c>
      <c r="C22" s="114"/>
      <c r="D22" s="118">
        <f>blad1!C30</f>
        <v>0</v>
      </c>
      <c r="E22" s="121">
        <f>blad1!D30</f>
        <v>0</v>
      </c>
      <c r="F22" s="39">
        <f>blad1!F30</f>
        <v>0</v>
      </c>
      <c r="G22" s="39"/>
      <c r="H22" s="39"/>
      <c r="I22" s="37">
        <f t="shared" si="0"/>
        <v>0</v>
      </c>
      <c r="J22" s="38">
        <f t="shared" si="1"/>
        <v>0</v>
      </c>
      <c r="K22" s="63">
        <f>blad1!G30</f>
        <v>0</v>
      </c>
      <c r="L22" s="39"/>
      <c r="M22" s="39"/>
      <c r="N22" s="38">
        <f t="shared" si="2"/>
        <v>0</v>
      </c>
      <c r="O22" s="38">
        <f t="shared" si="3"/>
        <v>0</v>
      </c>
      <c r="P22" s="38">
        <f t="shared" si="4"/>
        <v>0</v>
      </c>
      <c r="Q22" s="63">
        <f>blad1!H30</f>
        <v>0</v>
      </c>
      <c r="R22" s="39"/>
      <c r="S22" s="39"/>
      <c r="T22" s="38">
        <f t="shared" si="5"/>
        <v>0</v>
      </c>
      <c r="U22" s="38">
        <f t="shared" si="6"/>
        <v>0</v>
      </c>
      <c r="V22" s="38">
        <f t="shared" si="7"/>
        <v>0</v>
      </c>
      <c r="W22" s="40">
        <f t="shared" si="9"/>
        <v>0</v>
      </c>
      <c r="X22" s="37">
        <f t="shared" si="8"/>
        <v>0</v>
      </c>
      <c r="Y22" s="39"/>
      <c r="Z22" s="59"/>
    </row>
    <row r="23" spans="1:26" s="35" customFormat="1" ht="18" customHeight="1">
      <c r="A23" s="116">
        <f>blad1!B31</f>
        <v>0</v>
      </c>
      <c r="B23" s="79">
        <f>blad1!E31</f>
        <v>0</v>
      </c>
      <c r="C23" s="120"/>
      <c r="D23" s="118">
        <f>blad1!C31</f>
        <v>0</v>
      </c>
      <c r="E23" s="121">
        <f>blad1!D31</f>
        <v>0</v>
      </c>
      <c r="F23" s="39">
        <f>blad1!F31</f>
        <v>0</v>
      </c>
      <c r="G23" s="39"/>
      <c r="H23" s="39"/>
      <c r="I23" s="37">
        <f t="shared" si="0"/>
        <v>0</v>
      </c>
      <c r="J23" s="38">
        <f t="shared" si="1"/>
        <v>0</v>
      </c>
      <c r="K23" s="63">
        <f>blad1!G31</f>
        <v>0</v>
      </c>
      <c r="L23" s="39"/>
      <c r="M23" s="39"/>
      <c r="N23" s="38">
        <f t="shared" si="2"/>
        <v>0</v>
      </c>
      <c r="O23" s="38">
        <f t="shared" si="3"/>
        <v>0</v>
      </c>
      <c r="P23" s="38">
        <f t="shared" si="4"/>
        <v>0</v>
      </c>
      <c r="Q23" s="63">
        <f>blad1!H31</f>
        <v>0</v>
      </c>
      <c r="R23" s="39"/>
      <c r="S23" s="39"/>
      <c r="T23" s="38">
        <f t="shared" si="5"/>
        <v>0</v>
      </c>
      <c r="U23" s="38">
        <f t="shared" si="6"/>
        <v>0</v>
      </c>
      <c r="V23" s="38">
        <f t="shared" si="7"/>
        <v>0</v>
      </c>
      <c r="W23" s="40">
        <f t="shared" si="9"/>
        <v>0</v>
      </c>
      <c r="X23" s="37">
        <f t="shared" si="8"/>
        <v>0</v>
      </c>
      <c r="Y23" s="39"/>
      <c r="Z23" s="59"/>
    </row>
    <row r="24" spans="1:26" s="35" customFormat="1" ht="18" customHeight="1">
      <c r="A24" s="116">
        <f>blad1!B32</f>
        <v>0</v>
      </c>
      <c r="B24" s="79">
        <f>blad1!E32</f>
        <v>0</v>
      </c>
      <c r="C24" s="120"/>
      <c r="D24" s="118">
        <f>blad1!C32</f>
        <v>0</v>
      </c>
      <c r="E24" s="121">
        <f>blad1!D32</f>
        <v>0</v>
      </c>
      <c r="F24" s="39">
        <f>blad1!F32</f>
        <v>0</v>
      </c>
      <c r="G24" s="39"/>
      <c r="H24" s="39"/>
      <c r="I24" s="37">
        <f t="shared" si="0"/>
        <v>0</v>
      </c>
      <c r="J24" s="38">
        <f t="shared" si="1"/>
        <v>0</v>
      </c>
      <c r="K24" s="63">
        <f>blad1!G32</f>
        <v>0</v>
      </c>
      <c r="L24" s="39"/>
      <c r="M24" s="39"/>
      <c r="N24" s="38">
        <f t="shared" si="2"/>
        <v>0</v>
      </c>
      <c r="O24" s="38">
        <f t="shared" si="3"/>
        <v>0</v>
      </c>
      <c r="P24" s="38">
        <f t="shared" si="4"/>
        <v>0</v>
      </c>
      <c r="Q24" s="63">
        <f>blad1!H32</f>
        <v>0</v>
      </c>
      <c r="R24" s="39"/>
      <c r="S24" s="39"/>
      <c r="T24" s="38">
        <f t="shared" si="5"/>
        <v>0</v>
      </c>
      <c r="U24" s="38">
        <f t="shared" si="6"/>
        <v>0</v>
      </c>
      <c r="V24" s="38">
        <f t="shared" si="7"/>
        <v>0</v>
      </c>
      <c r="W24" s="40">
        <f t="shared" si="9"/>
        <v>0</v>
      </c>
      <c r="X24" s="37">
        <f t="shared" si="8"/>
        <v>0</v>
      </c>
      <c r="Y24" s="39"/>
      <c r="Z24" s="59"/>
    </row>
    <row r="25" spans="1:26" s="35" customFormat="1" ht="18" customHeight="1">
      <c r="A25" s="116">
        <f>blad1!B33</f>
        <v>0</v>
      </c>
      <c r="B25" s="79">
        <f>blad1!E33</f>
        <v>0</v>
      </c>
      <c r="C25" s="41"/>
      <c r="D25" s="118">
        <f>blad1!C33</f>
        <v>0</v>
      </c>
      <c r="E25" s="121">
        <f>blad1!D33</f>
        <v>0</v>
      </c>
      <c r="F25" s="39">
        <f>blad1!F33</f>
        <v>0</v>
      </c>
      <c r="G25" s="39"/>
      <c r="H25" s="39"/>
      <c r="I25" s="37">
        <f t="shared" si="0"/>
        <v>0</v>
      </c>
      <c r="J25" s="38">
        <f t="shared" si="1"/>
        <v>0</v>
      </c>
      <c r="K25" s="63">
        <f>blad1!G33</f>
        <v>0</v>
      </c>
      <c r="L25" s="39"/>
      <c r="M25" s="39"/>
      <c r="N25" s="38">
        <f t="shared" si="2"/>
        <v>0</v>
      </c>
      <c r="O25" s="38">
        <f t="shared" si="3"/>
        <v>0</v>
      </c>
      <c r="P25" s="38">
        <f t="shared" si="4"/>
        <v>0</v>
      </c>
      <c r="Q25" s="63">
        <f>blad1!H33</f>
        <v>0</v>
      </c>
      <c r="R25" s="39"/>
      <c r="S25" s="39"/>
      <c r="T25" s="38">
        <f t="shared" si="5"/>
        <v>0</v>
      </c>
      <c r="U25" s="38">
        <f t="shared" si="6"/>
        <v>0</v>
      </c>
      <c r="V25" s="38">
        <f t="shared" si="7"/>
        <v>0</v>
      </c>
      <c r="W25" s="40">
        <f t="shared" si="9"/>
        <v>0</v>
      </c>
      <c r="X25" s="37">
        <f t="shared" si="8"/>
        <v>0</v>
      </c>
      <c r="Y25" s="39"/>
      <c r="Z25" s="59"/>
    </row>
    <row r="26" spans="1:29" ht="18" customHeight="1">
      <c r="A26" s="116">
        <f>blad1!B34</f>
        <v>0</v>
      </c>
      <c r="B26" s="79">
        <f>blad1!E34</f>
        <v>0</v>
      </c>
      <c r="C26" s="123"/>
      <c r="D26" s="118">
        <f>blad1!C34</f>
        <v>0</v>
      </c>
      <c r="E26" s="121">
        <f>blad1!D34</f>
        <v>0</v>
      </c>
      <c r="F26" s="39">
        <f>blad1!F34</f>
        <v>0</v>
      </c>
      <c r="G26" s="123"/>
      <c r="H26" s="123"/>
      <c r="I26" s="37">
        <f t="shared" si="0"/>
        <v>0</v>
      </c>
      <c r="J26" s="38">
        <f t="shared" si="1"/>
        <v>0</v>
      </c>
      <c r="K26" s="63">
        <f>blad1!G34</f>
        <v>0</v>
      </c>
      <c r="L26" s="123"/>
      <c r="M26" s="123"/>
      <c r="N26" s="38">
        <f t="shared" si="2"/>
        <v>0</v>
      </c>
      <c r="O26" s="38">
        <f t="shared" si="3"/>
        <v>0</v>
      </c>
      <c r="P26" s="38">
        <f t="shared" si="4"/>
        <v>0</v>
      </c>
      <c r="Q26" s="63">
        <f>blad1!H34</f>
        <v>0</v>
      </c>
      <c r="R26" s="123"/>
      <c r="S26" s="123"/>
      <c r="T26" s="38">
        <f t="shared" si="5"/>
        <v>0</v>
      </c>
      <c r="U26" s="38">
        <f t="shared" si="6"/>
        <v>0</v>
      </c>
      <c r="V26" s="38">
        <f t="shared" si="7"/>
        <v>0</v>
      </c>
      <c r="W26" s="40">
        <f t="shared" si="9"/>
        <v>0</v>
      </c>
      <c r="X26" s="37">
        <f t="shared" si="8"/>
        <v>0</v>
      </c>
      <c r="Y26" s="123"/>
      <c r="Z26" s="35"/>
      <c r="AA26" s="35"/>
      <c r="AB26" s="35"/>
      <c r="AC26" s="35"/>
    </row>
    <row r="27" spans="1:26" s="6" customFormat="1" ht="18" customHeight="1">
      <c r="A27" s="116">
        <f>blad1!B35</f>
        <v>0</v>
      </c>
      <c r="B27" s="79">
        <f>blad1!E35</f>
        <v>0</v>
      </c>
      <c r="C27" s="124"/>
      <c r="D27" s="118">
        <f>blad1!C35</f>
        <v>0</v>
      </c>
      <c r="E27" s="121">
        <f>blad1!D35</f>
        <v>0</v>
      </c>
      <c r="F27" s="39">
        <f>blad1!F35</f>
        <v>0</v>
      </c>
      <c r="G27" s="124"/>
      <c r="H27" s="124"/>
      <c r="I27" s="37">
        <f t="shared" si="0"/>
        <v>0</v>
      </c>
      <c r="J27" s="38">
        <f t="shared" si="1"/>
        <v>0</v>
      </c>
      <c r="K27" s="63">
        <f>blad1!G35</f>
        <v>0</v>
      </c>
      <c r="L27" s="124"/>
      <c r="M27" s="124"/>
      <c r="N27" s="38">
        <f t="shared" si="2"/>
        <v>0</v>
      </c>
      <c r="O27" s="38">
        <f t="shared" si="3"/>
        <v>0</v>
      </c>
      <c r="P27" s="38">
        <f t="shared" si="4"/>
        <v>0</v>
      </c>
      <c r="Q27" s="63">
        <f>blad1!H35</f>
        <v>0</v>
      </c>
      <c r="R27" s="124"/>
      <c r="S27" s="124"/>
      <c r="T27" s="38">
        <f t="shared" si="5"/>
        <v>0</v>
      </c>
      <c r="U27" s="38">
        <f t="shared" si="6"/>
        <v>0</v>
      </c>
      <c r="V27" s="38">
        <f t="shared" si="7"/>
        <v>0</v>
      </c>
      <c r="W27" s="40">
        <f t="shared" si="9"/>
        <v>0</v>
      </c>
      <c r="X27" s="37">
        <f t="shared" si="8"/>
        <v>0</v>
      </c>
      <c r="Y27" s="124"/>
      <c r="Z27" s="57"/>
    </row>
    <row r="28" spans="1:26" s="6" customFormat="1" ht="18" customHeight="1">
      <c r="A28" s="57"/>
      <c r="B28" s="89"/>
      <c r="C28" s="57"/>
      <c r="D28" s="57"/>
      <c r="E28" s="57"/>
      <c r="F28" s="59"/>
      <c r="G28" s="57"/>
      <c r="H28" s="57"/>
      <c r="I28" s="60"/>
      <c r="J28" s="61"/>
      <c r="K28" s="59"/>
      <c r="L28" s="57"/>
      <c r="M28" s="57"/>
      <c r="N28" s="61"/>
      <c r="O28" s="61"/>
      <c r="P28" s="61"/>
      <c r="Q28" s="59"/>
      <c r="R28" s="57"/>
      <c r="S28" s="57"/>
      <c r="T28" s="61"/>
      <c r="U28" s="61"/>
      <c r="V28" s="61"/>
      <c r="W28" s="62"/>
      <c r="X28" s="60"/>
      <c r="Y28" s="57"/>
      <c r="Z28" s="57"/>
    </row>
    <row r="29" spans="1:26" s="6" customFormat="1" ht="18" customHeight="1">
      <c r="A29" s="125" t="s">
        <v>42</v>
      </c>
      <c r="B29" s="126"/>
      <c r="C29" s="57"/>
      <c r="D29" s="59"/>
      <c r="E29" s="57"/>
      <c r="F29" s="60"/>
      <c r="G29" s="61"/>
      <c r="H29" s="59"/>
      <c r="I29" s="57"/>
      <c r="J29" s="57"/>
      <c r="K29" s="61"/>
      <c r="L29" s="61"/>
      <c r="M29" s="61"/>
      <c r="N29" s="59"/>
      <c r="O29" s="57"/>
      <c r="P29" s="57"/>
      <c r="Q29" s="61"/>
      <c r="R29" s="143" t="s">
        <v>55</v>
      </c>
      <c r="S29" s="61"/>
      <c r="T29" s="62"/>
      <c r="U29" s="60"/>
      <c r="V29" s="61"/>
      <c r="W29" s="62"/>
      <c r="X29" s="60"/>
      <c r="Y29" s="57"/>
      <c r="Z29" s="57"/>
    </row>
    <row r="30" spans="1:26" s="6" customFormat="1" ht="18" customHeight="1">
      <c r="A30" s="57"/>
      <c r="B30" s="89"/>
      <c r="C30" s="57"/>
      <c r="D30" s="57"/>
      <c r="E30" s="57"/>
      <c r="F30" s="59"/>
      <c r="G30" s="57"/>
      <c r="H30" s="57"/>
      <c r="I30" s="60"/>
      <c r="J30" s="61"/>
      <c r="K30" s="59"/>
      <c r="L30" s="57"/>
      <c r="M30" s="57"/>
      <c r="N30" s="61"/>
      <c r="O30" s="61"/>
      <c r="P30" s="61"/>
      <c r="Q30" s="59"/>
      <c r="R30" s="57"/>
      <c r="S30" s="57"/>
      <c r="T30" s="61"/>
      <c r="U30" s="61"/>
      <c r="V30" s="61"/>
      <c r="W30" s="62"/>
      <c r="X30" s="60"/>
      <c r="Y30" s="57"/>
      <c r="Z30" s="57"/>
    </row>
    <row r="31" spans="1:25" s="6" customFormat="1" ht="15" customHeight="1">
      <c r="A31" s="6" t="s">
        <v>18</v>
      </c>
      <c r="E31" s="6" t="s">
        <v>19</v>
      </c>
      <c r="G31"/>
      <c r="H31" s="6" t="s">
        <v>19</v>
      </c>
      <c r="I31" s="24"/>
      <c r="M31" s="27" t="s">
        <v>20</v>
      </c>
      <c r="R31" s="6" t="s">
        <v>21</v>
      </c>
      <c r="W31"/>
      <c r="X31" s="27" t="s">
        <v>22</v>
      </c>
      <c r="Y31" s="25"/>
    </row>
    <row r="32" spans="7:27" s="6" customFormat="1" ht="15" customHeight="1">
      <c r="G32" s="36"/>
      <c r="I32" s="24"/>
      <c r="M32" s="24"/>
      <c r="W32"/>
      <c r="X32" s="24"/>
      <c r="Y32" s="25"/>
      <c r="Z32" s="57"/>
      <c r="AA32" s="57"/>
    </row>
    <row r="33" spans="1:27" s="6" customFormat="1" ht="15" customHeight="1">
      <c r="A33" s="42"/>
      <c r="B33" s="42"/>
      <c r="C33" s="42"/>
      <c r="D33" s="42"/>
      <c r="E33" s="42"/>
      <c r="F33" s="42"/>
      <c r="G33" s="43"/>
      <c r="H33" s="42"/>
      <c r="I33" s="29"/>
      <c r="J33" s="28"/>
      <c r="K33" s="28"/>
      <c r="L33" s="28"/>
      <c r="M33" s="44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57"/>
      <c r="AA33" s="57"/>
    </row>
    <row r="34" spans="7:27" s="6" customFormat="1" ht="15" customHeight="1">
      <c r="G34"/>
      <c r="I34" s="24"/>
      <c r="M34" s="24"/>
      <c r="W34"/>
      <c r="X34" s="24"/>
      <c r="Y34" s="25"/>
      <c r="Z34" s="57"/>
      <c r="AA34" s="57"/>
    </row>
    <row r="35" spans="1:27" s="6" customFormat="1" ht="15" customHeight="1">
      <c r="A35" s="6" t="s">
        <v>23</v>
      </c>
      <c r="E35" s="6" t="s">
        <v>23</v>
      </c>
      <c r="G35"/>
      <c r="H35" s="6" t="s">
        <v>23</v>
      </c>
      <c r="I35" s="24"/>
      <c r="M35" s="6" t="s">
        <v>23</v>
      </c>
      <c r="R35" s="6" t="s">
        <v>23</v>
      </c>
      <c r="W35"/>
      <c r="X35" s="6" t="s">
        <v>23</v>
      </c>
      <c r="Y35" s="25"/>
      <c r="Z35" s="57"/>
      <c r="AA35" s="57"/>
    </row>
    <row r="36" spans="5:27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57"/>
      <c r="AA36" s="57"/>
    </row>
    <row r="37" spans="1:27" ht="15" customHeight="1">
      <c r="A37" s="46"/>
      <c r="B37" s="46"/>
      <c r="C37" s="17"/>
      <c r="D37" s="17"/>
      <c r="E37" s="11"/>
      <c r="F37" s="17"/>
      <c r="G37" s="17"/>
      <c r="H37" s="11"/>
      <c r="I37" s="11"/>
      <c r="J37" s="11"/>
      <c r="K37" s="46"/>
      <c r="L37" s="32"/>
      <c r="M37" s="17"/>
      <c r="N37" s="17"/>
      <c r="O37" s="17"/>
      <c r="P37" s="11"/>
      <c r="Q37" s="11"/>
      <c r="R37" s="45"/>
      <c r="S37" s="17"/>
      <c r="T37" s="17"/>
      <c r="U37" s="17"/>
      <c r="V37" s="17"/>
      <c r="W37" s="11"/>
      <c r="X37" s="32"/>
      <c r="Y37" s="33"/>
      <c r="Z37" s="35"/>
      <c r="AA37" s="35"/>
    </row>
    <row r="38" spans="26:27" ht="15" customHeight="1">
      <c r="Z38" s="35"/>
      <c r="AA38" s="35"/>
    </row>
  </sheetData>
  <sheetProtection/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7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Zeros="0" zoomScale="70" zoomScaleNormal="70" zoomScalePageLayoutView="0" workbookViewId="0" topLeftCell="A1">
      <selection activeCell="S24" sqref="S2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7.5742187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7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9.421875" style="4" customWidth="1"/>
    <col min="24" max="24" width="9.8515625" style="3" customWidth="1"/>
    <col min="25" max="25" width="8.421875" style="1" customWidth="1"/>
    <col min="26" max="26" width="5.57421875" style="1" customWidth="1"/>
    <col min="27" max="16384" width="9.140625" style="1" customWidth="1"/>
  </cols>
  <sheetData>
    <row r="1" spans="1:26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35"/>
    </row>
    <row r="2" spans="1:27" ht="15" customHeight="1">
      <c r="A2" s="13"/>
      <c r="B2" s="35"/>
      <c r="Y2" s="15"/>
      <c r="Z2" s="35"/>
      <c r="AA2" s="35"/>
    </row>
    <row r="3" spans="1:27" s="5" customFormat="1" ht="18.75" customHeight="1">
      <c r="A3" s="58"/>
      <c r="B3" s="57"/>
      <c r="C3" s="9"/>
      <c r="D3" s="9"/>
      <c r="E3" s="9"/>
      <c r="F3" s="9"/>
      <c r="G3" s="9"/>
      <c r="H3" s="55" t="s">
        <v>24</v>
      </c>
      <c r="I3" s="51"/>
      <c r="J3" s="51"/>
      <c r="K3" s="9"/>
      <c r="L3" s="9"/>
      <c r="M3" s="9"/>
      <c r="N3" s="36"/>
      <c r="O3" s="36"/>
      <c r="P3" s="51"/>
      <c r="Q3" s="9"/>
      <c r="R3" s="9"/>
      <c r="S3" s="51" t="s">
        <v>1</v>
      </c>
      <c r="T3" s="51"/>
      <c r="U3" s="51"/>
      <c r="V3" s="146" t="str">
        <f>blad1!K5</f>
        <v>TK Trossö</v>
      </c>
      <c r="W3" s="9"/>
      <c r="X3" s="9"/>
      <c r="Y3" s="53"/>
      <c r="Z3" s="9"/>
      <c r="AA3" s="9"/>
    </row>
    <row r="4" spans="1:27" s="5" customFormat="1" ht="18.75" customHeight="1">
      <c r="A4" s="49"/>
      <c r="B4" s="9"/>
      <c r="C4" s="9"/>
      <c r="D4" s="9"/>
      <c r="E4" s="9"/>
      <c r="F4" s="9"/>
      <c r="G4" s="9"/>
      <c r="H4" s="55" t="s">
        <v>0</v>
      </c>
      <c r="I4" s="9"/>
      <c r="J4" s="50"/>
      <c r="K4" s="9"/>
      <c r="L4" s="9"/>
      <c r="M4" s="9"/>
      <c r="N4" s="36"/>
      <c r="O4" s="36"/>
      <c r="P4" s="51"/>
      <c r="Q4" s="9"/>
      <c r="R4" s="9"/>
      <c r="S4" s="10" t="s">
        <v>3</v>
      </c>
      <c r="T4" s="10"/>
      <c r="U4" s="10"/>
      <c r="V4" s="147" t="str">
        <f>blad1!K6</f>
        <v>c/o Koistinen Skepparegatan 32</v>
      </c>
      <c r="W4" s="8"/>
      <c r="X4" s="8"/>
      <c r="Y4" s="52"/>
      <c r="Z4" s="9"/>
      <c r="AA4" s="9"/>
    </row>
    <row r="5" spans="1:27" s="5" customFormat="1" ht="18.75" customHeight="1">
      <c r="A5" s="49"/>
      <c r="B5" s="9"/>
      <c r="C5" s="9"/>
      <c r="D5" s="9"/>
      <c r="E5" s="9"/>
      <c r="F5" s="9"/>
      <c r="G5" s="9"/>
      <c r="H5" s="9"/>
      <c r="I5" s="9"/>
      <c r="J5" s="51"/>
      <c r="K5" s="9"/>
      <c r="L5" s="9"/>
      <c r="M5" s="9"/>
      <c r="N5" s="36"/>
      <c r="O5" s="36"/>
      <c r="P5" s="51"/>
      <c r="Q5" s="9"/>
      <c r="R5" s="9"/>
      <c r="S5" s="10" t="s">
        <v>4</v>
      </c>
      <c r="T5" s="10"/>
      <c r="U5" s="10"/>
      <c r="V5" s="147" t="str">
        <f>blad1!K7</f>
        <v>37135 Karlskrona</v>
      </c>
      <c r="W5" s="8"/>
      <c r="X5" s="8"/>
      <c r="Y5" s="52"/>
      <c r="Z5" s="9"/>
      <c r="AA5" s="9"/>
    </row>
    <row r="6" spans="1:27" s="5" customFormat="1" ht="18.75" customHeight="1">
      <c r="A6" s="49"/>
      <c r="B6" s="9"/>
      <c r="C6" s="9"/>
      <c r="D6" s="157" t="s">
        <v>92</v>
      </c>
      <c r="E6" s="152">
        <f>blad1!K3</f>
        <v>39487</v>
      </c>
      <c r="F6" s="9"/>
      <c r="G6" s="139"/>
      <c r="H6" s="9"/>
      <c r="I6" s="9"/>
      <c r="J6" s="156"/>
      <c r="K6" s="9"/>
      <c r="L6" s="9"/>
      <c r="M6" s="9"/>
      <c r="N6" s="36"/>
      <c r="O6" s="36"/>
      <c r="P6" s="51"/>
      <c r="Q6" s="9"/>
      <c r="R6" s="9"/>
      <c r="Y6" s="53"/>
      <c r="Z6" s="9"/>
      <c r="AA6" s="9"/>
    </row>
    <row r="7" spans="1:27" s="5" customFormat="1" ht="16.5" customHeight="1">
      <c r="A7" s="54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52"/>
      <c r="Z7" s="9"/>
      <c r="AA7" s="9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6" s="5" customFormat="1" ht="16.5" customHeight="1">
      <c r="A9" s="96" t="s">
        <v>53</v>
      </c>
      <c r="B9" s="47"/>
      <c r="C9" s="8"/>
      <c r="D9" s="132" t="s">
        <v>54</v>
      </c>
      <c r="E9" s="78" t="s">
        <v>100</v>
      </c>
      <c r="F9" s="78" t="s">
        <v>43</v>
      </c>
      <c r="G9" s="47"/>
      <c r="H9" s="78" t="s">
        <v>100</v>
      </c>
      <c r="K9" s="51" t="s">
        <v>5</v>
      </c>
      <c r="L9" s="9"/>
      <c r="M9" s="148" t="str">
        <f>blad1!K4</f>
        <v>Allsvenska serien Omg 1</v>
      </c>
      <c r="N9" s="8"/>
      <c r="O9" s="8"/>
      <c r="P9" s="10"/>
      <c r="Q9" s="8"/>
      <c r="R9" s="8"/>
      <c r="S9" s="51" t="s">
        <v>7</v>
      </c>
      <c r="T9" s="51"/>
      <c r="U9" s="51"/>
      <c r="V9" s="48"/>
      <c r="W9" s="8"/>
      <c r="X9" s="8"/>
      <c r="Y9" s="8"/>
      <c r="Z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6" ht="15" customHeight="1">
      <c r="A11" s="133" t="s">
        <v>8</v>
      </c>
      <c r="B11" s="133" t="s">
        <v>9</v>
      </c>
      <c r="C11" s="133" t="s">
        <v>10</v>
      </c>
      <c r="D11" s="134" t="s">
        <v>11</v>
      </c>
      <c r="E11" s="134" t="s">
        <v>12</v>
      </c>
      <c r="F11" s="13"/>
      <c r="G11" s="14" t="s">
        <v>25</v>
      </c>
      <c r="H11" s="15"/>
      <c r="I11" s="19"/>
      <c r="J11" s="19" t="s">
        <v>26</v>
      </c>
      <c r="K11" s="13"/>
      <c r="L11" s="14" t="s">
        <v>2</v>
      </c>
      <c r="M11" s="21"/>
      <c r="N11"/>
      <c r="O11" s="19" t="s">
        <v>27</v>
      </c>
      <c r="P11" s="138" t="s">
        <v>28</v>
      </c>
      <c r="Q11" s="13"/>
      <c r="R11" s="14" t="s">
        <v>29</v>
      </c>
      <c r="S11" s="15"/>
      <c r="T11"/>
      <c r="U11" s="19" t="s">
        <v>30</v>
      </c>
      <c r="V11" s="19" t="s">
        <v>31</v>
      </c>
      <c r="W11" s="136" t="s">
        <v>14</v>
      </c>
      <c r="X11" s="137" t="s">
        <v>32</v>
      </c>
      <c r="Y11" s="133" t="s">
        <v>16</v>
      </c>
      <c r="Z11" s="127"/>
    </row>
    <row r="12" spans="1:25" s="35" customFormat="1" ht="15" customHeight="1">
      <c r="A12" s="135" t="s">
        <v>17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33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</row>
    <row r="13" spans="1:26" s="35" customFormat="1" ht="18" customHeight="1">
      <c r="A13" s="116">
        <f>blad1!B39</f>
        <v>531124</v>
      </c>
      <c r="B13" s="79">
        <f>blad1!E39</f>
        <v>88.4</v>
      </c>
      <c r="C13" s="117"/>
      <c r="D13" s="118" t="str">
        <f>blad1!C39</f>
        <v>Sven Åke Albertsson</v>
      </c>
      <c r="E13" s="121" t="str">
        <f>blad1!D39</f>
        <v>TK Trossö</v>
      </c>
      <c r="F13" s="39">
        <v>-195</v>
      </c>
      <c r="G13" s="39">
        <v>-195</v>
      </c>
      <c r="H13" s="39">
        <v>195</v>
      </c>
      <c r="I13" s="37">
        <f aca="true" t="shared" si="0" ref="I13:I27">MAX(F13,G13,H13)</f>
        <v>195</v>
      </c>
      <c r="J13" s="38">
        <f aca="true" t="shared" si="1" ref="J13:J27">IF(I13&lt;0,0,I13)</f>
        <v>195</v>
      </c>
      <c r="K13" s="63">
        <f>blad1!G39</f>
        <v>110</v>
      </c>
      <c r="L13" s="39">
        <v>115</v>
      </c>
      <c r="M13" s="39">
        <v>122.5</v>
      </c>
      <c r="N13" s="38">
        <f aca="true" t="shared" si="2" ref="N13:N27">MAX(K13,L13,M13)</f>
        <v>122.5</v>
      </c>
      <c r="O13" s="38">
        <f aca="true" t="shared" si="3" ref="O13:O27">IF(N13&lt;0,0,N13)</f>
        <v>122.5</v>
      </c>
      <c r="P13" s="38">
        <f aca="true" t="shared" si="4" ref="P13:P27">SUM(J13+O13)</f>
        <v>317.5</v>
      </c>
      <c r="Q13" s="63">
        <f>blad1!H39</f>
        <v>225</v>
      </c>
      <c r="R13" s="39">
        <v>235</v>
      </c>
      <c r="S13" s="39">
        <v>-240</v>
      </c>
      <c r="T13" s="38">
        <f aca="true" t="shared" si="5" ref="T13:T27">MAX(Q13,R13,S13)</f>
        <v>235</v>
      </c>
      <c r="U13" s="38">
        <f aca="true" t="shared" si="6" ref="U13:U27">IF(T13&lt;0,0,T13)</f>
        <v>235</v>
      </c>
      <c r="V13" s="38">
        <f aca="true" t="shared" si="7" ref="V13:V27">SUM(J13+O13+U13)</f>
        <v>552.5</v>
      </c>
      <c r="W13" s="40">
        <f aca="true" t="shared" si="8" ref="W13:W27">IF(B13&lt;&gt;0,VLOOKUP(INT(B13),Wilksmen,(B13-INT(B13))*10+2),0)</f>
        <v>0.6444</v>
      </c>
      <c r="X13" s="37">
        <f aca="true" t="shared" si="9" ref="X13:X27">SUM(V13*W13)</f>
        <v>356.031</v>
      </c>
      <c r="Y13" s="170"/>
      <c r="Z13" s="56"/>
    </row>
    <row r="14" spans="1:26" s="35" customFormat="1" ht="18" customHeight="1">
      <c r="A14" s="116">
        <f>blad1!B40</f>
        <v>751013</v>
      </c>
      <c r="B14" s="79">
        <f>blad1!E40</f>
        <v>88.4</v>
      </c>
      <c r="C14" s="114"/>
      <c r="D14" s="118" t="str">
        <f>blad1!C40</f>
        <v>Roger Andersson</v>
      </c>
      <c r="E14" s="121" t="str">
        <f>blad1!D40</f>
        <v>Kalmar AK</v>
      </c>
      <c r="F14" s="39">
        <f>blad1!F40</f>
        <v>170</v>
      </c>
      <c r="G14" s="39">
        <v>190</v>
      </c>
      <c r="H14" s="39">
        <v>-200</v>
      </c>
      <c r="I14" s="37">
        <f t="shared" si="0"/>
        <v>190</v>
      </c>
      <c r="J14" s="38">
        <f t="shared" si="1"/>
        <v>190</v>
      </c>
      <c r="K14" s="63">
        <f>blad1!G40</f>
        <v>90</v>
      </c>
      <c r="L14" s="39">
        <v>100</v>
      </c>
      <c r="M14" s="39">
        <v>105</v>
      </c>
      <c r="N14" s="38">
        <f t="shared" si="2"/>
        <v>105</v>
      </c>
      <c r="O14" s="38">
        <f t="shared" si="3"/>
        <v>105</v>
      </c>
      <c r="P14" s="38">
        <f t="shared" si="4"/>
        <v>295</v>
      </c>
      <c r="Q14" s="63">
        <f>blad1!H40</f>
        <v>190</v>
      </c>
      <c r="R14" s="39">
        <v>200</v>
      </c>
      <c r="S14" s="39">
        <v>210</v>
      </c>
      <c r="T14" s="38">
        <f t="shared" si="5"/>
        <v>210</v>
      </c>
      <c r="U14" s="38">
        <f t="shared" si="6"/>
        <v>210</v>
      </c>
      <c r="V14" s="38">
        <f t="shared" si="7"/>
        <v>505</v>
      </c>
      <c r="W14" s="40">
        <f t="shared" si="8"/>
        <v>0.6444</v>
      </c>
      <c r="X14" s="37">
        <f t="shared" si="9"/>
        <v>325.42199999999997</v>
      </c>
      <c r="Y14" s="170"/>
      <c r="Z14" s="59"/>
    </row>
    <row r="15" spans="1:26" s="35" customFormat="1" ht="18" customHeight="1">
      <c r="A15" s="116">
        <f>blad1!B41</f>
        <v>710330</v>
      </c>
      <c r="B15" s="79">
        <f>blad1!E41</f>
        <v>96.45</v>
      </c>
      <c r="C15" s="120"/>
      <c r="D15" s="118" t="str">
        <f>blad1!C41</f>
        <v>Henrik Svedlund</v>
      </c>
      <c r="E15" s="121" t="str">
        <f>blad1!D41</f>
        <v>TK Trossö</v>
      </c>
      <c r="F15" s="39">
        <v>-260</v>
      </c>
      <c r="G15" s="39">
        <v>-260</v>
      </c>
      <c r="H15" s="39">
        <v>-260</v>
      </c>
      <c r="I15" s="37">
        <f t="shared" si="0"/>
        <v>-260</v>
      </c>
      <c r="J15" s="38">
        <f t="shared" si="1"/>
        <v>0</v>
      </c>
      <c r="K15" s="63">
        <v>-180</v>
      </c>
      <c r="L15" s="39">
        <v>-180</v>
      </c>
      <c r="M15" s="39">
        <v>-180</v>
      </c>
      <c r="N15" s="38">
        <f t="shared" si="2"/>
        <v>-180</v>
      </c>
      <c r="O15" s="38">
        <f t="shared" si="3"/>
        <v>0</v>
      </c>
      <c r="P15" s="38">
        <f t="shared" si="4"/>
        <v>0</v>
      </c>
      <c r="Q15" s="63">
        <f>blad1!H41</f>
        <v>240</v>
      </c>
      <c r="R15" s="39">
        <v>270</v>
      </c>
      <c r="S15" s="39">
        <v>-275</v>
      </c>
      <c r="T15" s="38">
        <f t="shared" si="5"/>
        <v>270</v>
      </c>
      <c r="U15" s="38">
        <f t="shared" si="6"/>
        <v>270</v>
      </c>
      <c r="V15" s="38">
        <f t="shared" si="7"/>
        <v>270</v>
      </c>
      <c r="W15" s="40">
        <f t="shared" si="8"/>
        <v>0.618</v>
      </c>
      <c r="X15" s="37">
        <f t="shared" si="9"/>
        <v>166.85999999999999</v>
      </c>
      <c r="Y15" s="170"/>
      <c r="Z15" s="59"/>
    </row>
    <row r="16" spans="1:26" s="35" customFormat="1" ht="18" customHeight="1">
      <c r="A16" s="116">
        <f>blad1!B42</f>
        <v>640618</v>
      </c>
      <c r="B16" s="79">
        <f>blad1!E42</f>
        <v>102.6</v>
      </c>
      <c r="C16" s="120"/>
      <c r="D16" s="118" t="str">
        <f>blad1!C42</f>
        <v>Jimmy Olsson</v>
      </c>
      <c r="E16" s="121" t="str">
        <f>blad1!D42</f>
        <v>Ramdala IF</v>
      </c>
      <c r="F16" s="39">
        <f>blad1!F42</f>
        <v>260</v>
      </c>
      <c r="G16" s="39">
        <v>275</v>
      </c>
      <c r="H16" s="39">
        <v>290</v>
      </c>
      <c r="I16" s="37">
        <f t="shared" si="0"/>
        <v>290</v>
      </c>
      <c r="J16" s="38">
        <f t="shared" si="1"/>
        <v>290</v>
      </c>
      <c r="K16" s="63">
        <f>blad1!G42</f>
        <v>150</v>
      </c>
      <c r="L16" s="39">
        <v>162.5</v>
      </c>
      <c r="M16" s="39">
        <v>172.5</v>
      </c>
      <c r="N16" s="38">
        <f t="shared" si="2"/>
        <v>172.5</v>
      </c>
      <c r="O16" s="38">
        <f t="shared" si="3"/>
        <v>172.5</v>
      </c>
      <c r="P16" s="38">
        <f t="shared" si="4"/>
        <v>462.5</v>
      </c>
      <c r="Q16" s="63">
        <f>blad1!H42</f>
        <v>230</v>
      </c>
      <c r="R16" s="39">
        <v>250</v>
      </c>
      <c r="S16" s="39">
        <v>270</v>
      </c>
      <c r="T16" s="38">
        <f t="shared" si="5"/>
        <v>270</v>
      </c>
      <c r="U16" s="38">
        <f t="shared" si="6"/>
        <v>270</v>
      </c>
      <c r="V16" s="38">
        <f t="shared" si="7"/>
        <v>732.5</v>
      </c>
      <c r="W16" s="40">
        <f t="shared" si="8"/>
        <v>0.6026</v>
      </c>
      <c r="X16" s="37">
        <f t="shared" si="9"/>
        <v>441.40450000000004</v>
      </c>
      <c r="Y16" s="170"/>
      <c r="Z16" s="59"/>
    </row>
    <row r="17" spans="1:26" s="35" customFormat="1" ht="18" customHeight="1">
      <c r="A17" s="116">
        <f>blad1!B43</f>
        <v>670425</v>
      </c>
      <c r="B17" s="79">
        <f>blad1!E43</f>
        <v>109.5</v>
      </c>
      <c r="C17" s="114"/>
      <c r="D17" s="118" t="str">
        <f>blad1!C43</f>
        <v>Håkan Persson</v>
      </c>
      <c r="E17" s="121" t="str">
        <f>blad1!D43</f>
        <v>Ramdala IF</v>
      </c>
      <c r="F17" s="39">
        <f>blad1!F43</f>
        <v>290</v>
      </c>
      <c r="G17" s="39">
        <v>310</v>
      </c>
      <c r="H17" s="39">
        <v>320</v>
      </c>
      <c r="I17" s="37">
        <f t="shared" si="0"/>
        <v>320</v>
      </c>
      <c r="J17" s="38">
        <f t="shared" si="1"/>
        <v>320</v>
      </c>
      <c r="K17" s="63">
        <f>blad1!G43</f>
        <v>220</v>
      </c>
      <c r="L17" s="39">
        <v>-230</v>
      </c>
      <c r="M17" s="39" t="s">
        <v>129</v>
      </c>
      <c r="N17" s="38">
        <f t="shared" si="2"/>
        <v>220</v>
      </c>
      <c r="O17" s="38">
        <f t="shared" si="3"/>
        <v>220</v>
      </c>
      <c r="P17" s="38">
        <f t="shared" si="4"/>
        <v>540</v>
      </c>
      <c r="Q17" s="63">
        <v>-250</v>
      </c>
      <c r="R17" s="39">
        <v>250</v>
      </c>
      <c r="S17" s="39">
        <v>-270</v>
      </c>
      <c r="T17" s="38">
        <f t="shared" si="5"/>
        <v>250</v>
      </c>
      <c r="U17" s="38">
        <f t="shared" si="6"/>
        <v>250</v>
      </c>
      <c r="V17" s="38">
        <f t="shared" si="7"/>
        <v>790</v>
      </c>
      <c r="W17" s="40">
        <f t="shared" si="8"/>
        <v>0.5893</v>
      </c>
      <c r="X17" s="37">
        <f t="shared" si="9"/>
        <v>465.547</v>
      </c>
      <c r="Y17" s="170"/>
      <c r="Z17" s="59"/>
    </row>
    <row r="18" spans="1:26" s="35" customFormat="1" ht="18" customHeight="1">
      <c r="A18" s="116">
        <f>blad1!B44</f>
        <v>800927</v>
      </c>
      <c r="B18" s="79">
        <f>blad1!E44</f>
        <v>93.4</v>
      </c>
      <c r="C18" s="120"/>
      <c r="D18" s="118" t="str">
        <f>blad1!C44</f>
        <v>Jonas Forsmark</v>
      </c>
      <c r="E18" s="121" t="str">
        <f>blad1!D44</f>
        <v>Ramdala IF</v>
      </c>
      <c r="F18" s="39">
        <f>blad1!F44</f>
        <v>210</v>
      </c>
      <c r="G18" s="39">
        <v>230</v>
      </c>
      <c r="H18" s="39">
        <v>250</v>
      </c>
      <c r="I18" s="37">
        <f t="shared" si="0"/>
        <v>250</v>
      </c>
      <c r="J18" s="38">
        <f t="shared" si="1"/>
        <v>250</v>
      </c>
      <c r="K18" s="63">
        <v>170</v>
      </c>
      <c r="L18" s="39">
        <v>-180</v>
      </c>
      <c r="M18" s="39">
        <v>180</v>
      </c>
      <c r="N18" s="38">
        <f t="shared" si="2"/>
        <v>180</v>
      </c>
      <c r="O18" s="38">
        <f t="shared" si="3"/>
        <v>180</v>
      </c>
      <c r="P18" s="38">
        <f t="shared" si="4"/>
        <v>430</v>
      </c>
      <c r="Q18" s="63">
        <f>blad1!H44</f>
        <v>240</v>
      </c>
      <c r="R18" s="39">
        <v>270</v>
      </c>
      <c r="S18" s="39" t="s">
        <v>129</v>
      </c>
      <c r="T18" s="38">
        <f t="shared" si="5"/>
        <v>270</v>
      </c>
      <c r="U18" s="38">
        <f t="shared" si="6"/>
        <v>270</v>
      </c>
      <c r="V18" s="38">
        <f t="shared" si="7"/>
        <v>700</v>
      </c>
      <c r="W18" s="40">
        <f t="shared" si="8"/>
        <v>0.6269</v>
      </c>
      <c r="X18" s="37">
        <f t="shared" si="9"/>
        <v>438.83</v>
      </c>
      <c r="Y18" s="39"/>
      <c r="Z18" s="59"/>
    </row>
    <row r="19" spans="1:26" s="35" customFormat="1" ht="18" customHeight="1">
      <c r="A19" s="116">
        <f>blad1!B45</f>
        <v>860129</v>
      </c>
      <c r="B19" s="79">
        <f>blad1!E45</f>
        <v>69.05</v>
      </c>
      <c r="C19" s="120"/>
      <c r="D19" s="118" t="str">
        <f>blad1!C45</f>
        <v>Law Shala</v>
      </c>
      <c r="E19" s="121" t="str">
        <f>blad1!D45</f>
        <v>Kalmar AK</v>
      </c>
      <c r="F19" s="39">
        <f>blad1!F45</f>
        <v>100</v>
      </c>
      <c r="G19" s="39">
        <v>110</v>
      </c>
      <c r="H19" s="39">
        <v>-120</v>
      </c>
      <c r="I19" s="37">
        <f t="shared" si="0"/>
        <v>110</v>
      </c>
      <c r="J19" s="38">
        <f t="shared" si="1"/>
        <v>110</v>
      </c>
      <c r="K19" s="63">
        <v>-110</v>
      </c>
      <c r="L19" s="39">
        <v>-110</v>
      </c>
      <c r="M19" s="39">
        <v>110</v>
      </c>
      <c r="N19" s="38">
        <f t="shared" si="2"/>
        <v>110</v>
      </c>
      <c r="O19" s="38">
        <f t="shared" si="3"/>
        <v>110</v>
      </c>
      <c r="P19" s="38">
        <f t="shared" si="4"/>
        <v>220</v>
      </c>
      <c r="Q19" s="63">
        <f>blad1!H45</f>
        <v>160</v>
      </c>
      <c r="R19" s="39">
        <v>175</v>
      </c>
      <c r="S19" s="39">
        <v>185</v>
      </c>
      <c r="T19" s="38">
        <f t="shared" si="5"/>
        <v>185</v>
      </c>
      <c r="U19" s="38">
        <f t="shared" si="6"/>
        <v>185</v>
      </c>
      <c r="V19" s="38">
        <f t="shared" si="7"/>
        <v>405</v>
      </c>
      <c r="W19" s="40">
        <f t="shared" si="8"/>
        <v>0.7578</v>
      </c>
      <c r="X19" s="37">
        <f t="shared" si="9"/>
        <v>306.909</v>
      </c>
      <c r="Y19" s="39"/>
      <c r="Z19" s="59"/>
    </row>
    <row r="20" spans="1:26" s="35" customFormat="1" ht="18" customHeight="1">
      <c r="A20" s="116">
        <f>blad1!B46</f>
        <v>0</v>
      </c>
      <c r="B20" s="79">
        <f>blad1!E46</f>
        <v>0</v>
      </c>
      <c r="C20" s="114"/>
      <c r="D20" s="118">
        <f>blad1!C46</f>
        <v>0</v>
      </c>
      <c r="E20" s="121">
        <f>blad1!D46</f>
        <v>0</v>
      </c>
      <c r="F20" s="39">
        <f>blad1!F46</f>
        <v>0</v>
      </c>
      <c r="G20" s="39"/>
      <c r="H20" s="39"/>
      <c r="I20" s="37">
        <f t="shared" si="0"/>
        <v>0</v>
      </c>
      <c r="J20" s="38">
        <f t="shared" si="1"/>
        <v>0</v>
      </c>
      <c r="K20" s="63">
        <f>blad1!G46</f>
        <v>0</v>
      </c>
      <c r="L20" s="39"/>
      <c r="M20" s="39"/>
      <c r="N20" s="38">
        <f t="shared" si="2"/>
        <v>0</v>
      </c>
      <c r="O20" s="38">
        <f t="shared" si="3"/>
        <v>0</v>
      </c>
      <c r="P20" s="38">
        <f t="shared" si="4"/>
        <v>0</v>
      </c>
      <c r="Q20" s="63">
        <f>blad1!H46</f>
        <v>0</v>
      </c>
      <c r="R20" s="39"/>
      <c r="S20" s="39"/>
      <c r="T20" s="38">
        <f t="shared" si="5"/>
        <v>0</v>
      </c>
      <c r="U20" s="38">
        <f t="shared" si="6"/>
        <v>0</v>
      </c>
      <c r="V20" s="38">
        <f t="shared" si="7"/>
        <v>0</v>
      </c>
      <c r="W20" s="40">
        <f t="shared" si="8"/>
        <v>0</v>
      </c>
      <c r="X20" s="37">
        <f t="shared" si="9"/>
        <v>0</v>
      </c>
      <c r="Y20" s="39"/>
      <c r="Z20" s="59"/>
    </row>
    <row r="21" spans="1:26" s="35" customFormat="1" ht="18" customHeight="1">
      <c r="A21" s="116">
        <f>blad1!B47</f>
        <v>651110</v>
      </c>
      <c r="B21" s="79">
        <f>blad1!E47</f>
        <v>100.2</v>
      </c>
      <c r="C21" s="120"/>
      <c r="D21" s="118" t="str">
        <f>blad1!C47</f>
        <v>Jörgen Almqvist</v>
      </c>
      <c r="E21" s="121" t="str">
        <f>blad1!D47</f>
        <v>TK Trossö</v>
      </c>
      <c r="F21" s="39">
        <f>blad1!F47</f>
        <v>250</v>
      </c>
      <c r="G21" s="39">
        <v>265</v>
      </c>
      <c r="H21" s="39">
        <v>-275</v>
      </c>
      <c r="I21" s="37">
        <f t="shared" si="0"/>
        <v>265</v>
      </c>
      <c r="J21" s="38">
        <f t="shared" si="1"/>
        <v>265</v>
      </c>
      <c r="K21" s="63">
        <f>blad1!G47</f>
        <v>155</v>
      </c>
      <c r="L21" s="39">
        <v>165</v>
      </c>
      <c r="M21" s="39">
        <v>175</v>
      </c>
      <c r="N21" s="38">
        <f t="shared" si="2"/>
        <v>175</v>
      </c>
      <c r="O21" s="38">
        <f t="shared" si="3"/>
        <v>175</v>
      </c>
      <c r="P21" s="38">
        <f t="shared" si="4"/>
        <v>440</v>
      </c>
      <c r="Q21" s="63">
        <f>blad1!H47</f>
        <v>280</v>
      </c>
      <c r="R21" s="39">
        <v>300</v>
      </c>
      <c r="S21" s="39">
        <v>307.5</v>
      </c>
      <c r="T21" s="38">
        <f t="shared" si="5"/>
        <v>307.5</v>
      </c>
      <c r="U21" s="38">
        <f t="shared" si="6"/>
        <v>307.5</v>
      </c>
      <c r="V21" s="38">
        <f t="shared" si="7"/>
        <v>747.5</v>
      </c>
      <c r="W21" s="40">
        <f t="shared" si="8"/>
        <v>0.6081</v>
      </c>
      <c r="X21" s="37">
        <f t="shared" si="9"/>
        <v>454.55474999999996</v>
      </c>
      <c r="Y21" s="39"/>
      <c r="Z21" s="59"/>
    </row>
    <row r="22" spans="1:26" s="35" customFormat="1" ht="18" customHeight="1">
      <c r="A22" s="116">
        <f>blad1!B48</f>
        <v>700121</v>
      </c>
      <c r="B22" s="79">
        <f>blad1!E48</f>
        <v>102.9</v>
      </c>
      <c r="C22" s="114"/>
      <c r="D22" s="118" t="str">
        <f>blad1!C48</f>
        <v>Göran Claesson</v>
      </c>
      <c r="E22" s="121" t="str">
        <f>blad1!D48</f>
        <v>Ramdala IF</v>
      </c>
      <c r="F22" s="39">
        <v>-185</v>
      </c>
      <c r="G22" s="39">
        <v>190</v>
      </c>
      <c r="H22" s="39">
        <v>200</v>
      </c>
      <c r="I22" s="37">
        <f t="shared" si="0"/>
        <v>200</v>
      </c>
      <c r="J22" s="38">
        <f t="shared" si="1"/>
        <v>200</v>
      </c>
      <c r="K22" s="63">
        <v>-135</v>
      </c>
      <c r="L22" s="39">
        <v>135</v>
      </c>
      <c r="M22" s="39">
        <v>145</v>
      </c>
      <c r="N22" s="38">
        <f t="shared" si="2"/>
        <v>145</v>
      </c>
      <c r="O22" s="38">
        <f t="shared" si="3"/>
        <v>145</v>
      </c>
      <c r="P22" s="38">
        <f t="shared" si="4"/>
        <v>345</v>
      </c>
      <c r="Q22" s="63">
        <f>blad1!H48</f>
        <v>175</v>
      </c>
      <c r="R22" s="39">
        <v>190</v>
      </c>
      <c r="S22" s="39">
        <v>200</v>
      </c>
      <c r="T22" s="38">
        <f t="shared" si="5"/>
        <v>200</v>
      </c>
      <c r="U22" s="38">
        <f t="shared" si="6"/>
        <v>200</v>
      </c>
      <c r="V22" s="38">
        <f t="shared" si="7"/>
        <v>545</v>
      </c>
      <c r="W22" s="40">
        <f t="shared" si="8"/>
        <v>0.6019</v>
      </c>
      <c r="X22" s="37">
        <f t="shared" si="9"/>
        <v>328.0355</v>
      </c>
      <c r="Y22" s="39"/>
      <c r="Z22" s="59"/>
    </row>
    <row r="23" spans="1:26" s="35" customFormat="1" ht="18" customHeight="1">
      <c r="A23" s="116">
        <f>blad1!B49</f>
        <v>801105</v>
      </c>
      <c r="B23" s="79">
        <f>blad1!E49</f>
        <v>88.55</v>
      </c>
      <c r="C23" s="120"/>
      <c r="D23" s="118" t="str">
        <f>blad1!C49</f>
        <v>Bessim Xhafa</v>
      </c>
      <c r="E23" s="121" t="str">
        <f>blad1!D49</f>
        <v>Ramdala IF</v>
      </c>
      <c r="F23" s="39">
        <f>blad1!F49</f>
        <v>140</v>
      </c>
      <c r="G23" s="39">
        <v>-150</v>
      </c>
      <c r="H23" s="39">
        <v>-155</v>
      </c>
      <c r="I23" s="37">
        <f t="shared" si="0"/>
        <v>140</v>
      </c>
      <c r="J23" s="38">
        <f t="shared" si="1"/>
        <v>140</v>
      </c>
      <c r="K23" s="63">
        <f>blad1!G49</f>
        <v>115</v>
      </c>
      <c r="L23" s="39">
        <v>117.5</v>
      </c>
      <c r="M23" s="39">
        <v>120</v>
      </c>
      <c r="N23" s="38">
        <f t="shared" si="2"/>
        <v>120</v>
      </c>
      <c r="O23" s="38">
        <f t="shared" si="3"/>
        <v>120</v>
      </c>
      <c r="P23" s="38">
        <f t="shared" si="4"/>
        <v>260</v>
      </c>
      <c r="Q23" s="63">
        <f>blad1!H49</f>
        <v>180</v>
      </c>
      <c r="R23" s="39">
        <v>190</v>
      </c>
      <c r="S23" s="39">
        <v>-200</v>
      </c>
      <c r="T23" s="38">
        <f t="shared" si="5"/>
        <v>190</v>
      </c>
      <c r="U23" s="38">
        <f t="shared" si="6"/>
        <v>190</v>
      </c>
      <c r="V23" s="38">
        <f t="shared" si="7"/>
        <v>450</v>
      </c>
      <c r="W23" s="40">
        <f t="shared" si="8"/>
        <v>0.644</v>
      </c>
      <c r="X23" s="37">
        <f t="shared" si="9"/>
        <v>289.8</v>
      </c>
      <c r="Y23" s="39"/>
      <c r="Z23" s="59"/>
    </row>
    <row r="24" spans="1:26" s="35" customFormat="1" ht="18" customHeight="1">
      <c r="A24" s="116">
        <f>blad1!B50</f>
        <v>0</v>
      </c>
      <c r="B24" s="79">
        <f>blad1!E50</f>
        <v>0</v>
      </c>
      <c r="C24" s="120"/>
      <c r="D24" s="118">
        <f>blad1!C50</f>
        <v>0</v>
      </c>
      <c r="E24" s="121">
        <f>blad1!D50</f>
        <v>0</v>
      </c>
      <c r="F24" s="39">
        <f>blad1!F50</f>
        <v>0</v>
      </c>
      <c r="G24" s="39"/>
      <c r="H24" s="39"/>
      <c r="I24" s="37">
        <f t="shared" si="0"/>
        <v>0</v>
      </c>
      <c r="J24" s="38">
        <f t="shared" si="1"/>
        <v>0</v>
      </c>
      <c r="K24" s="63">
        <f>blad1!G50</f>
        <v>0</v>
      </c>
      <c r="L24" s="39"/>
      <c r="M24" s="39"/>
      <c r="N24" s="38">
        <f t="shared" si="2"/>
        <v>0</v>
      </c>
      <c r="O24" s="38">
        <f t="shared" si="3"/>
        <v>0</v>
      </c>
      <c r="P24" s="38">
        <f t="shared" si="4"/>
        <v>0</v>
      </c>
      <c r="Q24" s="63">
        <f>blad1!H50</f>
        <v>0</v>
      </c>
      <c r="R24" s="39"/>
      <c r="S24" s="39"/>
      <c r="T24" s="38">
        <f t="shared" si="5"/>
        <v>0</v>
      </c>
      <c r="U24" s="38">
        <f t="shared" si="6"/>
        <v>0</v>
      </c>
      <c r="V24" s="38">
        <f t="shared" si="7"/>
        <v>0</v>
      </c>
      <c r="W24" s="40">
        <f t="shared" si="8"/>
        <v>0</v>
      </c>
      <c r="X24" s="37">
        <f t="shared" si="9"/>
        <v>0</v>
      </c>
      <c r="Y24" s="39"/>
      <c r="Z24" s="59"/>
    </row>
    <row r="25" spans="1:26" s="35" customFormat="1" ht="18" customHeight="1">
      <c r="A25" s="116">
        <f>blad1!B51</f>
        <v>0</v>
      </c>
      <c r="B25" s="79">
        <f>blad1!E51</f>
        <v>0</v>
      </c>
      <c r="C25" s="41"/>
      <c r="D25" s="118">
        <f>blad1!C51</f>
        <v>0</v>
      </c>
      <c r="E25" s="121">
        <f>blad1!D51</f>
        <v>0</v>
      </c>
      <c r="F25" s="39">
        <f>blad1!F51</f>
        <v>0</v>
      </c>
      <c r="G25" s="39"/>
      <c r="H25" s="39"/>
      <c r="I25" s="37">
        <f t="shared" si="0"/>
        <v>0</v>
      </c>
      <c r="J25" s="38">
        <f t="shared" si="1"/>
        <v>0</v>
      </c>
      <c r="K25" s="63">
        <f>blad1!G51</f>
        <v>0</v>
      </c>
      <c r="L25" s="39"/>
      <c r="M25" s="39"/>
      <c r="N25" s="38">
        <f t="shared" si="2"/>
        <v>0</v>
      </c>
      <c r="O25" s="38">
        <f t="shared" si="3"/>
        <v>0</v>
      </c>
      <c r="P25" s="38">
        <f t="shared" si="4"/>
        <v>0</v>
      </c>
      <c r="Q25" s="63">
        <f>blad1!H51</f>
        <v>0</v>
      </c>
      <c r="R25" s="39"/>
      <c r="S25" s="39"/>
      <c r="T25" s="38">
        <f t="shared" si="5"/>
        <v>0</v>
      </c>
      <c r="U25" s="38">
        <f t="shared" si="6"/>
        <v>0</v>
      </c>
      <c r="V25" s="38">
        <f t="shared" si="7"/>
        <v>0</v>
      </c>
      <c r="W25" s="40">
        <f t="shared" si="8"/>
        <v>0</v>
      </c>
      <c r="X25" s="37">
        <f t="shared" si="9"/>
        <v>0</v>
      </c>
      <c r="Y25" s="39"/>
      <c r="Z25" s="59"/>
    </row>
    <row r="26" spans="1:29" ht="18" customHeight="1">
      <c r="A26" s="116">
        <f>blad1!B52</f>
        <v>0</v>
      </c>
      <c r="B26" s="79">
        <f>blad1!E52</f>
        <v>0</v>
      </c>
      <c r="C26" s="123"/>
      <c r="D26" s="118">
        <f>blad1!C52</f>
        <v>0</v>
      </c>
      <c r="E26" s="121">
        <f>blad1!D52</f>
        <v>0</v>
      </c>
      <c r="F26" s="39">
        <f>blad1!F52</f>
        <v>0</v>
      </c>
      <c r="G26" s="123"/>
      <c r="H26" s="123"/>
      <c r="I26" s="37">
        <f t="shared" si="0"/>
        <v>0</v>
      </c>
      <c r="J26" s="38">
        <f t="shared" si="1"/>
        <v>0</v>
      </c>
      <c r="K26" s="63">
        <f>blad1!G52</f>
        <v>0</v>
      </c>
      <c r="L26" s="123"/>
      <c r="M26" s="123"/>
      <c r="N26" s="38">
        <f t="shared" si="2"/>
        <v>0</v>
      </c>
      <c r="O26" s="38">
        <f t="shared" si="3"/>
        <v>0</v>
      </c>
      <c r="P26" s="38">
        <f t="shared" si="4"/>
        <v>0</v>
      </c>
      <c r="Q26" s="63">
        <f>blad1!H52</f>
        <v>0</v>
      </c>
      <c r="R26" s="123"/>
      <c r="S26" s="123"/>
      <c r="T26" s="38">
        <f t="shared" si="5"/>
        <v>0</v>
      </c>
      <c r="U26" s="38">
        <f t="shared" si="6"/>
        <v>0</v>
      </c>
      <c r="V26" s="38">
        <f t="shared" si="7"/>
        <v>0</v>
      </c>
      <c r="W26" s="40">
        <f t="shared" si="8"/>
        <v>0</v>
      </c>
      <c r="X26" s="37">
        <f t="shared" si="9"/>
        <v>0</v>
      </c>
      <c r="Y26" s="123"/>
      <c r="Z26" s="35"/>
      <c r="AA26" s="35"/>
      <c r="AB26" s="35"/>
      <c r="AC26" s="35"/>
    </row>
    <row r="27" spans="1:26" s="6" customFormat="1" ht="18" customHeight="1">
      <c r="A27" s="116">
        <f>blad1!B53</f>
        <v>0</v>
      </c>
      <c r="B27" s="79">
        <f>blad1!E53</f>
        <v>0</v>
      </c>
      <c r="C27" s="124"/>
      <c r="D27" s="118">
        <f>blad1!C53</f>
        <v>0</v>
      </c>
      <c r="E27" s="121">
        <f>blad1!D53</f>
        <v>0</v>
      </c>
      <c r="F27" s="39">
        <f>blad1!F53</f>
        <v>0</v>
      </c>
      <c r="G27" s="124"/>
      <c r="H27" s="124"/>
      <c r="I27" s="37">
        <f t="shared" si="0"/>
        <v>0</v>
      </c>
      <c r="J27" s="38">
        <f t="shared" si="1"/>
        <v>0</v>
      </c>
      <c r="K27" s="63">
        <f>blad1!G53</f>
        <v>0</v>
      </c>
      <c r="L27" s="124"/>
      <c r="M27" s="124"/>
      <c r="N27" s="38">
        <f t="shared" si="2"/>
        <v>0</v>
      </c>
      <c r="O27" s="38">
        <f t="shared" si="3"/>
        <v>0</v>
      </c>
      <c r="P27" s="38">
        <f t="shared" si="4"/>
        <v>0</v>
      </c>
      <c r="Q27" s="63">
        <f>blad1!H53</f>
        <v>0</v>
      </c>
      <c r="R27" s="124"/>
      <c r="S27" s="124"/>
      <c r="T27" s="38">
        <f t="shared" si="5"/>
        <v>0</v>
      </c>
      <c r="U27" s="38">
        <f t="shared" si="6"/>
        <v>0</v>
      </c>
      <c r="V27" s="38">
        <f t="shared" si="7"/>
        <v>0</v>
      </c>
      <c r="W27" s="40">
        <f t="shared" si="8"/>
        <v>0</v>
      </c>
      <c r="X27" s="37">
        <f t="shared" si="9"/>
        <v>0</v>
      </c>
      <c r="Y27" s="124"/>
      <c r="Z27" s="57"/>
    </row>
    <row r="28" spans="1:26" s="6" customFormat="1" ht="18" customHeight="1">
      <c r="A28" s="57"/>
      <c r="B28" s="89"/>
      <c r="C28" s="57"/>
      <c r="D28" s="57"/>
      <c r="E28" s="57"/>
      <c r="F28" s="59"/>
      <c r="G28" s="57"/>
      <c r="H28" s="57"/>
      <c r="I28" s="60"/>
      <c r="J28" s="61"/>
      <c r="K28" s="59"/>
      <c r="L28" s="57"/>
      <c r="M28" s="57"/>
      <c r="N28" s="61"/>
      <c r="O28" s="61"/>
      <c r="P28" s="61"/>
      <c r="Q28" s="59"/>
      <c r="R28" s="57"/>
      <c r="S28" s="57"/>
      <c r="T28" s="61"/>
      <c r="U28" s="61"/>
      <c r="V28" s="61"/>
      <c r="W28" s="62"/>
      <c r="X28" s="60"/>
      <c r="Y28" s="57"/>
      <c r="Z28" s="57"/>
    </row>
    <row r="29" spans="1:26" s="6" customFormat="1" ht="18" customHeight="1">
      <c r="A29" s="125" t="s">
        <v>42</v>
      </c>
      <c r="B29" s="126"/>
      <c r="C29" s="57"/>
      <c r="D29" s="59"/>
      <c r="E29" s="57"/>
      <c r="F29" s="60"/>
      <c r="G29" s="61"/>
      <c r="H29" s="59"/>
      <c r="I29" s="57"/>
      <c r="J29" s="57"/>
      <c r="K29" s="61"/>
      <c r="L29" s="61"/>
      <c r="M29" s="61"/>
      <c r="N29" s="59"/>
      <c r="O29" s="57"/>
      <c r="P29" s="57"/>
      <c r="Q29" s="61"/>
      <c r="R29" s="143" t="s">
        <v>55</v>
      </c>
      <c r="S29" s="61"/>
      <c r="T29" s="62"/>
      <c r="U29" s="60"/>
      <c r="V29" s="61"/>
      <c r="W29" s="62"/>
      <c r="X29" s="60"/>
      <c r="Y29" s="57"/>
      <c r="Z29" s="57"/>
    </row>
    <row r="30" spans="1:26" s="6" customFormat="1" ht="18" customHeight="1">
      <c r="A30" s="57"/>
      <c r="B30" s="89"/>
      <c r="C30" s="57"/>
      <c r="D30" s="57"/>
      <c r="E30" s="57"/>
      <c r="F30" s="59"/>
      <c r="G30" s="57"/>
      <c r="H30" s="57"/>
      <c r="I30" s="60"/>
      <c r="J30" s="61"/>
      <c r="K30" s="59"/>
      <c r="L30" s="57"/>
      <c r="M30" s="57"/>
      <c r="N30" s="61"/>
      <c r="O30" s="61"/>
      <c r="P30" s="61"/>
      <c r="Q30" s="59"/>
      <c r="R30" s="57"/>
      <c r="S30" s="57"/>
      <c r="T30" s="61"/>
      <c r="U30" s="61"/>
      <c r="V30" s="61"/>
      <c r="W30" s="62"/>
      <c r="X30" s="60"/>
      <c r="Y30" s="57"/>
      <c r="Z30" s="57"/>
    </row>
    <row r="31" spans="1:25" s="6" customFormat="1" ht="15" customHeight="1">
      <c r="A31" s="6" t="s">
        <v>18</v>
      </c>
      <c r="E31" s="6" t="s">
        <v>19</v>
      </c>
      <c r="G31"/>
      <c r="H31" s="6" t="s">
        <v>19</v>
      </c>
      <c r="I31" s="24"/>
      <c r="M31" s="27" t="s">
        <v>20</v>
      </c>
      <c r="R31" s="6" t="s">
        <v>21</v>
      </c>
      <c r="W31"/>
      <c r="X31" s="27" t="s">
        <v>22</v>
      </c>
      <c r="Y31" s="25"/>
    </row>
    <row r="32" spans="7:25" s="6" customFormat="1" ht="15" customHeight="1">
      <c r="G32" s="36"/>
      <c r="I32" s="24"/>
      <c r="M32" s="24"/>
      <c r="W32"/>
      <c r="X32" s="24"/>
      <c r="Y32" s="25"/>
    </row>
    <row r="33" spans="1:27" s="6" customFormat="1" ht="15" customHeight="1">
      <c r="A33" s="42"/>
      <c r="B33" s="42"/>
      <c r="C33" s="42"/>
      <c r="D33" s="42"/>
      <c r="E33" s="42"/>
      <c r="F33" s="42"/>
      <c r="G33" s="43"/>
      <c r="H33" s="42"/>
      <c r="I33" s="29"/>
      <c r="J33" s="28"/>
      <c r="K33" s="28"/>
      <c r="L33" s="28"/>
      <c r="M33" s="44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57"/>
      <c r="AA33" s="57"/>
    </row>
    <row r="34" spans="7:27" s="6" customFormat="1" ht="15" customHeight="1">
      <c r="G34"/>
      <c r="I34" s="24"/>
      <c r="M34" s="24"/>
      <c r="W34"/>
      <c r="X34" s="24"/>
      <c r="Y34" s="25"/>
      <c r="Z34" s="57"/>
      <c r="AA34" s="57"/>
    </row>
    <row r="35" spans="1:27" s="6" customFormat="1" ht="15" customHeight="1">
      <c r="A35" s="6" t="s">
        <v>23</v>
      </c>
      <c r="E35" s="6" t="s">
        <v>23</v>
      </c>
      <c r="G35"/>
      <c r="H35" s="6" t="s">
        <v>23</v>
      </c>
      <c r="I35" s="24"/>
      <c r="M35" s="6" t="s">
        <v>23</v>
      </c>
      <c r="R35" s="6" t="s">
        <v>23</v>
      </c>
      <c r="W35"/>
      <c r="X35" s="6" t="s">
        <v>23</v>
      </c>
      <c r="Y35" s="25"/>
      <c r="Z35" s="57"/>
      <c r="AA35" s="57"/>
    </row>
    <row r="36" spans="5:27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57"/>
      <c r="AA36" s="57"/>
    </row>
    <row r="37" spans="1:27" ht="15" customHeight="1">
      <c r="A37" s="46"/>
      <c r="B37" s="46"/>
      <c r="C37" s="17"/>
      <c r="D37" s="17"/>
      <c r="E37" s="11"/>
      <c r="F37" s="17"/>
      <c r="G37" s="17"/>
      <c r="H37" s="11"/>
      <c r="I37" s="11"/>
      <c r="J37" s="11"/>
      <c r="K37" s="46"/>
      <c r="L37" s="32"/>
      <c r="M37" s="17"/>
      <c r="N37" s="17"/>
      <c r="O37" s="17"/>
      <c r="P37" s="11"/>
      <c r="Q37" s="11"/>
      <c r="R37" s="45"/>
      <c r="S37" s="17"/>
      <c r="T37" s="17"/>
      <c r="U37" s="17"/>
      <c r="V37" s="17"/>
      <c r="W37" s="11"/>
      <c r="X37" s="32"/>
      <c r="Y37" s="33"/>
      <c r="Z37" s="35"/>
      <c r="AA37" s="35"/>
    </row>
  </sheetData>
  <sheetProtection/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7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zoomScalePageLayoutView="0" workbookViewId="0" topLeftCell="A1">
      <selection activeCell="B44" sqref="B44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9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2.57421875" style="2" customWidth="1"/>
    <col min="17" max="17" width="10.421875" style="1" customWidth="1"/>
    <col min="18" max="18" width="14.28125" style="65" customWidth="1"/>
    <col min="19" max="19" width="10.85156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4"/>
      <c r="S1" s="34"/>
      <c r="T1" s="35"/>
      <c r="U1" s="35"/>
      <c r="V1" s="35"/>
      <c r="W1" s="35"/>
    </row>
    <row r="2" spans="2:23" ht="15" customHeight="1">
      <c r="B2" s="13"/>
      <c r="C2" s="35"/>
      <c r="S2" s="179"/>
      <c r="T2" s="35"/>
      <c r="U2" s="35"/>
      <c r="V2" s="35"/>
      <c r="W2" s="35"/>
    </row>
    <row r="3" spans="2:23" s="5" customFormat="1" ht="21.75" customHeight="1">
      <c r="B3" s="58"/>
      <c r="C3" s="57"/>
      <c r="D3" s="9"/>
      <c r="E3" s="9"/>
      <c r="F3" s="9"/>
      <c r="G3" s="9"/>
      <c r="H3" s="84" t="s">
        <v>0</v>
      </c>
      <c r="K3" s="51"/>
      <c r="L3" s="9"/>
      <c r="M3" s="9"/>
      <c r="N3" s="10" t="s">
        <v>1</v>
      </c>
      <c r="O3" s="36"/>
      <c r="P3" s="10"/>
      <c r="Q3" s="149" t="str">
        <f>blad1!K5</f>
        <v>TK Trossö</v>
      </c>
      <c r="R3" s="48"/>
      <c r="S3" s="52"/>
      <c r="T3" s="9"/>
      <c r="U3" s="9"/>
      <c r="V3" s="9"/>
      <c r="W3" s="9"/>
    </row>
    <row r="4" spans="2:23" s="5" customFormat="1" ht="21.75" customHeight="1">
      <c r="B4" s="49"/>
      <c r="C4" s="9"/>
      <c r="D4" s="9"/>
      <c r="E4" s="9"/>
      <c r="F4" s="9"/>
      <c r="G4" s="9"/>
      <c r="H4" s="83" t="s">
        <v>2</v>
      </c>
      <c r="K4" s="9"/>
      <c r="L4" s="9"/>
      <c r="M4" s="9"/>
      <c r="N4" s="10" t="s">
        <v>3</v>
      </c>
      <c r="O4" s="36"/>
      <c r="P4" s="10"/>
      <c r="Q4" s="150" t="str">
        <f>blad1!K6</f>
        <v>c/o Koistinen Skepparegatan 32</v>
      </c>
      <c r="R4" s="48"/>
      <c r="S4" s="52"/>
      <c r="T4" s="9"/>
      <c r="U4" s="9"/>
      <c r="V4" s="9"/>
      <c r="W4" s="9"/>
    </row>
    <row r="5" spans="2:23" s="5" customFormat="1" ht="21.75" customHeight="1"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49" t="str">
        <f>blad1!K7</f>
        <v>37135 Karlskrona</v>
      </c>
      <c r="R5" s="48"/>
      <c r="S5" s="52"/>
      <c r="T5" s="9"/>
      <c r="U5" s="9"/>
      <c r="V5" s="9"/>
      <c r="W5" s="9"/>
    </row>
    <row r="6" spans="2:23" s="5" customFormat="1" ht="23.25" customHeight="1">
      <c r="B6" s="49"/>
      <c r="C6" s="9"/>
      <c r="D6" s="9"/>
      <c r="E6" s="165"/>
      <c r="F6" s="154"/>
      <c r="G6" s="139"/>
      <c r="H6" s="9"/>
      <c r="I6" s="156"/>
      <c r="J6" s="9"/>
      <c r="K6" s="9"/>
      <c r="L6" s="9"/>
      <c r="M6" s="9"/>
      <c r="N6" s="9"/>
      <c r="O6" s="36"/>
      <c r="P6" s="36"/>
      <c r="R6" s="25"/>
      <c r="S6" s="53"/>
      <c r="T6" s="9"/>
      <c r="U6" s="9"/>
      <c r="V6" s="9"/>
      <c r="W6" s="9"/>
    </row>
    <row r="7" spans="2:23" s="5" customFormat="1" ht="18.75" customHeight="1">
      <c r="B7" s="4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S7" s="53"/>
      <c r="T7" s="9"/>
      <c r="U7" s="9"/>
      <c r="V7" s="9"/>
      <c r="W7" s="9"/>
    </row>
    <row r="8" spans="2:23" s="5" customFormat="1" ht="18.75" customHeight="1">
      <c r="B8" s="49"/>
      <c r="C8" s="9"/>
      <c r="D8" s="9"/>
      <c r="E8" s="9"/>
      <c r="F8" s="85" t="s">
        <v>5</v>
      </c>
      <c r="G8" s="47"/>
      <c r="H8" s="148" t="str">
        <f>blad1!K4</f>
        <v>Allsvenska serien Omg 1</v>
      </c>
      <c r="I8" s="8"/>
      <c r="J8" s="8"/>
      <c r="K8" s="8"/>
      <c r="L8" s="8"/>
      <c r="M8" s="8"/>
      <c r="N8" s="8"/>
      <c r="O8" s="36"/>
      <c r="P8" s="167" t="s">
        <v>92</v>
      </c>
      <c r="Q8" s="8"/>
      <c r="R8" s="164">
        <f>blad1!K3</f>
        <v>39487</v>
      </c>
      <c r="S8" s="53"/>
      <c r="T8" s="9"/>
      <c r="U8" s="9"/>
      <c r="V8" s="9"/>
      <c r="W8" s="9"/>
    </row>
    <row r="9" spans="2:23" s="5" customFormat="1" ht="16.5" customHeight="1">
      <c r="B9" s="5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166"/>
      <c r="S9" s="52"/>
      <c r="T9" s="9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67"/>
      <c r="T10" s="9"/>
      <c r="U10" s="9"/>
    </row>
    <row r="11" spans="2:23" s="5" customFormat="1" ht="21.75" customHeight="1">
      <c r="B11" s="96" t="s">
        <v>6</v>
      </c>
      <c r="C11" s="96"/>
      <c r="D11" s="78"/>
      <c r="E11" s="78" t="s">
        <v>37</v>
      </c>
      <c r="F11" s="78" t="s">
        <v>104</v>
      </c>
      <c r="G11" s="177" t="s">
        <v>100</v>
      </c>
      <c r="O11" s="9"/>
      <c r="P11" s="9"/>
      <c r="Q11" s="51"/>
      <c r="R11" s="131"/>
      <c r="S11" s="9"/>
      <c r="T11" s="9"/>
      <c r="U11" s="9"/>
      <c r="V11" s="9"/>
      <c r="W11" s="9"/>
    </row>
    <row r="12" spans="15:22" s="5" customFormat="1" ht="21.75" customHeight="1" thickBot="1">
      <c r="O12" s="51"/>
      <c r="P12" s="51"/>
      <c r="R12" s="67"/>
      <c r="U12" s="9"/>
      <c r="V12" s="9"/>
    </row>
    <row r="13" spans="2:22" ht="21.75" customHeight="1">
      <c r="B13" s="99" t="s">
        <v>8</v>
      </c>
      <c r="C13" s="100" t="s">
        <v>9</v>
      </c>
      <c r="D13" s="100" t="s">
        <v>10</v>
      </c>
      <c r="E13" s="101" t="s">
        <v>11</v>
      </c>
      <c r="F13" s="101" t="s">
        <v>12</v>
      </c>
      <c r="G13" s="102"/>
      <c r="H13" s="69"/>
      <c r="I13" s="103"/>
      <c r="J13" s="70"/>
      <c r="K13" s="104"/>
      <c r="L13" s="105"/>
      <c r="M13" s="103" t="s">
        <v>2</v>
      </c>
      <c r="N13" s="71"/>
      <c r="O13" s="82"/>
      <c r="P13" s="104" t="s">
        <v>13</v>
      </c>
      <c r="Q13" s="106" t="s">
        <v>14</v>
      </c>
      <c r="R13" s="107" t="s">
        <v>15</v>
      </c>
      <c r="S13" s="100" t="s">
        <v>16</v>
      </c>
      <c r="T13" s="127"/>
      <c r="U13" s="35"/>
      <c r="V13" s="35"/>
    </row>
    <row r="14" spans="2:19" s="35" customFormat="1" ht="21.75" customHeight="1" thickBot="1">
      <c r="B14" s="108" t="s">
        <v>17</v>
      </c>
      <c r="C14" s="109"/>
      <c r="D14" s="109"/>
      <c r="E14" s="110"/>
      <c r="F14" s="110"/>
      <c r="G14" s="111"/>
      <c r="H14" s="72"/>
      <c r="I14" s="72"/>
      <c r="J14" s="73"/>
      <c r="K14" s="77"/>
      <c r="L14" s="74">
        <v>1</v>
      </c>
      <c r="M14" s="72">
        <v>2</v>
      </c>
      <c r="N14" s="73">
        <v>3</v>
      </c>
      <c r="O14" s="76"/>
      <c r="P14" s="75"/>
      <c r="Q14" s="112"/>
      <c r="R14" s="113"/>
      <c r="S14" s="75"/>
    </row>
    <row r="15" spans="2:22" s="89" customFormat="1" ht="21.75" customHeight="1">
      <c r="B15" s="116">
        <f>blad1!B4</f>
        <v>900730</v>
      </c>
      <c r="C15" s="79">
        <f>blad1!E4</f>
        <v>56</v>
      </c>
      <c r="D15" s="117"/>
      <c r="E15" s="118" t="str">
        <f>blad1!C4</f>
        <v>Olof Ed</v>
      </c>
      <c r="F15" s="121" t="str">
        <f>blad1!D4</f>
        <v>TK Trossö</v>
      </c>
      <c r="G15" s="119"/>
      <c r="H15" s="92"/>
      <c r="I15" s="92"/>
      <c r="J15" s="93"/>
      <c r="K15" s="98"/>
      <c r="L15" s="63">
        <v>57.5</v>
      </c>
      <c r="M15" s="39">
        <v>67.5</v>
      </c>
      <c r="N15" s="39">
        <v>72.5</v>
      </c>
      <c r="O15" s="38">
        <f aca="true" t="shared" si="0" ref="O15:O29">MAX(L15,M15,N15)</f>
        <v>72.5</v>
      </c>
      <c r="P15" s="38">
        <f>IF(O15&lt;0,0,O15)</f>
        <v>72.5</v>
      </c>
      <c r="Q15" s="40">
        <f aca="true" t="shared" si="1" ref="Q15:Q29">IF(C15&lt;&gt;0,VLOOKUP(INT(C15),Wilksmen,(C15-INT(C15))*10+2),0)</f>
        <v>0.9103</v>
      </c>
      <c r="R15" s="37">
        <f>SUM(P15*Q15)</f>
        <v>65.99675</v>
      </c>
      <c r="S15" s="97"/>
      <c r="T15" s="81"/>
      <c r="U15" s="81"/>
      <c r="V15" s="81"/>
    </row>
    <row r="16" spans="2:22" s="89" customFormat="1" ht="21.75" customHeight="1">
      <c r="B16" s="116">
        <f>blad1!B5</f>
        <v>941124</v>
      </c>
      <c r="C16" s="79">
        <f>blad1!E5</f>
        <v>56.8</v>
      </c>
      <c r="D16" s="114"/>
      <c r="E16" s="118" t="str">
        <f>blad1!C5</f>
        <v>Hendrik Nilsson</v>
      </c>
      <c r="F16" s="121" t="str">
        <f>blad1!D5</f>
        <v>TK Trossö</v>
      </c>
      <c r="G16" s="115"/>
      <c r="H16" s="90"/>
      <c r="I16" s="90"/>
      <c r="J16" s="91"/>
      <c r="K16" s="86"/>
      <c r="L16" s="63">
        <v>35</v>
      </c>
      <c r="M16" s="39">
        <v>42.5</v>
      </c>
      <c r="N16" s="39">
        <v>45</v>
      </c>
      <c r="O16" s="38">
        <f t="shared" si="0"/>
        <v>45</v>
      </c>
      <c r="P16" s="38">
        <f aca="true" t="shared" si="2" ref="P16:P29">IF(O16&lt;0,0,O16)</f>
        <v>45</v>
      </c>
      <c r="Q16" s="40">
        <f>IF(C16&lt;&gt;0,VLOOKUP(INT(C16),Wilksmen,(C16-INT(C16))*10+2),0)</f>
        <v>0.8979</v>
      </c>
      <c r="R16" s="37">
        <f aca="true" t="shared" si="3" ref="R16:R29">SUM(P16*Q16)</f>
        <v>40.4055</v>
      </c>
      <c r="S16" s="87"/>
      <c r="T16" s="92"/>
      <c r="U16" s="92"/>
      <c r="V16" s="92"/>
    </row>
    <row r="17" spans="2:22" s="89" customFormat="1" ht="21.75" customHeight="1">
      <c r="B17" s="116">
        <f>blad1!B6</f>
        <v>810728</v>
      </c>
      <c r="C17" s="79">
        <f>blad1!E6</f>
        <v>67.5</v>
      </c>
      <c r="D17" s="120"/>
      <c r="E17" s="118" t="str">
        <f>blad1!C6</f>
        <v>Mattias Nilsson</v>
      </c>
      <c r="F17" s="121" t="str">
        <f>blad1!D6</f>
        <v>TK Trossö</v>
      </c>
      <c r="G17" s="122"/>
      <c r="H17" s="92"/>
      <c r="I17" s="92"/>
      <c r="J17" s="93"/>
      <c r="K17" s="86"/>
      <c r="L17" s="63">
        <f>blad1!G6</f>
        <v>0</v>
      </c>
      <c r="M17" s="39" t="s">
        <v>129</v>
      </c>
      <c r="N17" s="39" t="s">
        <v>129</v>
      </c>
      <c r="O17" s="38">
        <f t="shared" si="0"/>
        <v>0</v>
      </c>
      <c r="P17" s="38">
        <f t="shared" si="2"/>
        <v>0</v>
      </c>
      <c r="Q17" s="40">
        <f t="shared" si="1"/>
        <v>0.771</v>
      </c>
      <c r="R17" s="37">
        <f t="shared" si="3"/>
        <v>0</v>
      </c>
      <c r="S17" s="87"/>
      <c r="T17" s="92"/>
      <c r="U17" s="92"/>
      <c r="V17" s="92"/>
    </row>
    <row r="18" spans="2:22" s="89" customFormat="1" ht="21.75" customHeight="1">
      <c r="B18" s="116">
        <f>blad1!B7</f>
        <v>570109</v>
      </c>
      <c r="C18" s="79">
        <f>blad1!E7</f>
        <v>77.9</v>
      </c>
      <c r="D18" s="114"/>
      <c r="E18" s="118" t="str">
        <f>blad1!C7</f>
        <v>Ulf Leandersson</v>
      </c>
      <c r="F18" s="121" t="str">
        <f>blad1!D7</f>
        <v>TK Trossö</v>
      </c>
      <c r="G18" s="115"/>
      <c r="H18" s="90"/>
      <c r="I18" s="90"/>
      <c r="J18" s="91"/>
      <c r="K18" s="86"/>
      <c r="L18" s="63">
        <v>85</v>
      </c>
      <c r="M18" s="39">
        <v>90</v>
      </c>
      <c r="N18" s="39">
        <v>-92.5</v>
      </c>
      <c r="O18" s="38">
        <f t="shared" si="0"/>
        <v>90</v>
      </c>
      <c r="P18" s="38">
        <f t="shared" si="2"/>
        <v>90</v>
      </c>
      <c r="Q18" s="40">
        <f t="shared" si="1"/>
        <v>0.6945</v>
      </c>
      <c r="R18" s="37">
        <f t="shared" si="3"/>
        <v>62.505</v>
      </c>
      <c r="S18" s="87"/>
      <c r="T18" s="92"/>
      <c r="U18" s="92"/>
      <c r="V18" s="92"/>
    </row>
    <row r="19" spans="2:22" s="89" customFormat="1" ht="21.75" customHeight="1">
      <c r="B19" s="116">
        <f>blad1!B8</f>
        <v>750125</v>
      </c>
      <c r="C19" s="79">
        <f>blad1!E8</f>
        <v>128.1</v>
      </c>
      <c r="D19" s="120"/>
      <c r="E19" s="118" t="str">
        <f>blad1!C8</f>
        <v>Jonas Ohlsson</v>
      </c>
      <c r="F19" s="121" t="str">
        <f>blad1!D8</f>
        <v>Ramdala IF</v>
      </c>
      <c r="G19" s="122"/>
      <c r="H19" s="92"/>
      <c r="I19" s="92"/>
      <c r="J19" s="93"/>
      <c r="K19" s="86"/>
      <c r="L19" s="63">
        <v>-190</v>
      </c>
      <c r="M19" s="39">
        <v>190</v>
      </c>
      <c r="N19" s="39">
        <v>-195</v>
      </c>
      <c r="O19" s="38">
        <f t="shared" si="0"/>
        <v>190</v>
      </c>
      <c r="P19" s="38">
        <f t="shared" si="2"/>
        <v>190</v>
      </c>
      <c r="Q19" s="40">
        <f t="shared" si="1"/>
        <v>0.5671</v>
      </c>
      <c r="R19" s="37">
        <f t="shared" si="3"/>
        <v>107.74900000000001</v>
      </c>
      <c r="S19" s="87"/>
      <c r="T19" s="92"/>
      <c r="U19" s="92"/>
      <c r="V19" s="92"/>
    </row>
    <row r="20" spans="2:22" s="89" customFormat="1" ht="21.75" customHeight="1">
      <c r="B20" s="116">
        <f>blad1!B9</f>
        <v>860605</v>
      </c>
      <c r="C20" s="79">
        <f>blad1!E9</f>
        <v>97.2</v>
      </c>
      <c r="D20" s="120"/>
      <c r="E20" s="118" t="str">
        <f>blad1!C9</f>
        <v>Per Holmquist</v>
      </c>
      <c r="F20" s="121" t="str">
        <f>blad1!D9</f>
        <v>Kalmar AK</v>
      </c>
      <c r="G20" s="115"/>
      <c r="H20" s="90"/>
      <c r="I20" s="90"/>
      <c r="J20" s="91"/>
      <c r="K20" s="86"/>
      <c r="L20" s="63">
        <v>150</v>
      </c>
      <c r="M20" s="39">
        <v>-160</v>
      </c>
      <c r="N20" s="39">
        <v>-160</v>
      </c>
      <c r="O20" s="38">
        <f t="shared" si="0"/>
        <v>150</v>
      </c>
      <c r="P20" s="38">
        <f t="shared" si="2"/>
        <v>150</v>
      </c>
      <c r="Q20" s="40">
        <f t="shared" si="1"/>
        <v>0.6158</v>
      </c>
      <c r="R20" s="37">
        <f t="shared" si="3"/>
        <v>92.37</v>
      </c>
      <c r="S20" s="87"/>
      <c r="T20" s="92"/>
      <c r="U20" s="92"/>
      <c r="V20" s="92"/>
    </row>
    <row r="21" spans="2:22" s="89" customFormat="1" ht="21.75" customHeight="1">
      <c r="B21" s="116">
        <f>blad1!B10</f>
        <v>880311</v>
      </c>
      <c r="C21" s="79">
        <f>blad1!E10</f>
        <v>70.9</v>
      </c>
      <c r="D21" s="120"/>
      <c r="E21" s="118" t="str">
        <f>blad1!C10</f>
        <v>Jörgen Nilsson</v>
      </c>
      <c r="F21" s="121" t="str">
        <f>blad1!D10</f>
        <v>TK Trossö</v>
      </c>
      <c r="G21" s="122"/>
      <c r="H21" s="92"/>
      <c r="I21" s="92"/>
      <c r="J21" s="93"/>
      <c r="K21" s="86"/>
      <c r="L21" s="63">
        <v>135</v>
      </c>
      <c r="M21" s="39">
        <v>-140</v>
      </c>
      <c r="N21" s="39">
        <v>-140</v>
      </c>
      <c r="O21" s="38">
        <f t="shared" si="0"/>
        <v>135</v>
      </c>
      <c r="P21" s="38">
        <f t="shared" si="2"/>
        <v>135</v>
      </c>
      <c r="Q21" s="40">
        <f t="shared" si="1"/>
        <v>0.7422</v>
      </c>
      <c r="R21" s="37">
        <f t="shared" si="3"/>
        <v>100.197</v>
      </c>
      <c r="S21" s="87"/>
      <c r="T21" s="92"/>
      <c r="U21" s="92"/>
      <c r="V21" s="92"/>
    </row>
    <row r="22" spans="2:22" s="89" customFormat="1" ht="21.75" customHeight="1">
      <c r="B22" s="116">
        <f>blad1!B11</f>
        <v>871006</v>
      </c>
      <c r="C22" s="79">
        <f>blad1!E11</f>
        <v>93</v>
      </c>
      <c r="D22" s="114"/>
      <c r="E22" s="118" t="str">
        <f>blad1!C11</f>
        <v>Emanuel Nilsson</v>
      </c>
      <c r="F22" s="121" t="str">
        <f>blad1!D11</f>
        <v>Kalmar AK</v>
      </c>
      <c r="G22" s="122"/>
      <c r="H22" s="90"/>
      <c r="I22" s="90"/>
      <c r="J22" s="91"/>
      <c r="K22" s="86"/>
      <c r="L22" s="63">
        <v>90</v>
      </c>
      <c r="M22" s="39">
        <v>105</v>
      </c>
      <c r="N22" s="39">
        <v>-130</v>
      </c>
      <c r="O22" s="38">
        <f t="shared" si="0"/>
        <v>105</v>
      </c>
      <c r="P22" s="38">
        <f t="shared" si="2"/>
        <v>105</v>
      </c>
      <c r="Q22" s="40">
        <f t="shared" si="1"/>
        <v>0.6282</v>
      </c>
      <c r="R22" s="37">
        <f t="shared" si="3"/>
        <v>65.961</v>
      </c>
      <c r="S22" s="87"/>
      <c r="T22" s="92"/>
      <c r="U22" s="92"/>
      <c r="V22" s="92"/>
    </row>
    <row r="23" spans="2:22" s="89" customFormat="1" ht="21.75" customHeight="1">
      <c r="B23" s="116">
        <f>blad1!B12</f>
        <v>830409</v>
      </c>
      <c r="C23" s="79">
        <f>blad1!E12</f>
        <v>115.7</v>
      </c>
      <c r="D23" s="120"/>
      <c r="E23" s="118" t="str">
        <f>blad1!C12</f>
        <v>Robert Friborg</v>
      </c>
      <c r="F23" s="121" t="str">
        <f>blad1!D12</f>
        <v>Kalmar AK</v>
      </c>
      <c r="G23" s="122"/>
      <c r="H23" s="92"/>
      <c r="I23" s="92"/>
      <c r="J23" s="93"/>
      <c r="K23" s="86"/>
      <c r="L23" s="63">
        <v>140</v>
      </c>
      <c r="M23" s="39">
        <v>150</v>
      </c>
      <c r="N23" s="39">
        <v>155</v>
      </c>
      <c r="O23" s="38">
        <f t="shared" si="0"/>
        <v>155</v>
      </c>
      <c r="P23" s="38">
        <f t="shared" si="2"/>
        <v>155</v>
      </c>
      <c r="Q23" s="40">
        <f t="shared" si="1"/>
        <v>0.5801</v>
      </c>
      <c r="R23" s="37">
        <f t="shared" si="3"/>
        <v>89.9155</v>
      </c>
      <c r="S23" s="87"/>
      <c r="T23" s="92"/>
      <c r="U23" s="92"/>
      <c r="V23" s="92"/>
    </row>
    <row r="24" spans="2:22" s="89" customFormat="1" ht="21.75" customHeight="1">
      <c r="B24" s="116">
        <f>blad1!B13</f>
        <v>0</v>
      </c>
      <c r="C24" s="79">
        <f>blad1!E13</f>
        <v>0</v>
      </c>
      <c r="D24" s="114"/>
      <c r="E24" s="118">
        <f>blad1!C13</f>
        <v>0</v>
      </c>
      <c r="F24" s="121">
        <f>blad1!D13</f>
        <v>0</v>
      </c>
      <c r="G24" s="115"/>
      <c r="H24" s="90"/>
      <c r="I24" s="90"/>
      <c r="J24" s="91"/>
      <c r="K24" s="86"/>
      <c r="L24" s="63">
        <f>blad1!G13</f>
        <v>0</v>
      </c>
      <c r="M24" s="39"/>
      <c r="N24" s="39"/>
      <c r="O24" s="38">
        <f t="shared" si="0"/>
        <v>0</v>
      </c>
      <c r="P24" s="38">
        <f t="shared" si="2"/>
        <v>0</v>
      </c>
      <c r="Q24" s="40">
        <f t="shared" si="1"/>
        <v>0</v>
      </c>
      <c r="R24" s="37">
        <f t="shared" si="3"/>
        <v>0</v>
      </c>
      <c r="S24" s="87"/>
      <c r="T24" s="92"/>
      <c r="U24" s="92"/>
      <c r="V24" s="92"/>
    </row>
    <row r="25" spans="2:22" s="89" customFormat="1" ht="21.75" customHeight="1">
      <c r="B25" s="116">
        <f>blad1!B14</f>
        <v>0</v>
      </c>
      <c r="C25" s="79">
        <f>blad1!E14</f>
        <v>0</v>
      </c>
      <c r="D25" s="120"/>
      <c r="E25" s="118">
        <f>blad1!C14</f>
        <v>0</v>
      </c>
      <c r="F25" s="121">
        <f>blad1!D14</f>
        <v>0</v>
      </c>
      <c r="G25" s="122"/>
      <c r="H25" s="92"/>
      <c r="I25" s="92"/>
      <c r="J25" s="93"/>
      <c r="K25" s="86"/>
      <c r="L25" s="63">
        <f>blad1!G14</f>
        <v>0</v>
      </c>
      <c r="M25" s="39"/>
      <c r="N25" s="39"/>
      <c r="O25" s="38">
        <f t="shared" si="0"/>
        <v>0</v>
      </c>
      <c r="P25" s="38">
        <f t="shared" si="2"/>
        <v>0</v>
      </c>
      <c r="Q25" s="40">
        <f t="shared" si="1"/>
        <v>0</v>
      </c>
      <c r="R25" s="37">
        <f t="shared" si="3"/>
        <v>0</v>
      </c>
      <c r="S25" s="87"/>
      <c r="T25" s="92"/>
      <c r="U25" s="92"/>
      <c r="V25" s="92"/>
    </row>
    <row r="26" spans="2:22" s="89" customFormat="1" ht="21.75" customHeight="1">
      <c r="B26" s="116">
        <f>blad1!B15</f>
        <v>0</v>
      </c>
      <c r="C26" s="79">
        <f>blad1!E15</f>
        <v>0</v>
      </c>
      <c r="D26" s="114"/>
      <c r="E26" s="118">
        <f>blad1!C15</f>
        <v>0</v>
      </c>
      <c r="F26" s="121">
        <f>blad1!D15</f>
        <v>0</v>
      </c>
      <c r="G26" s="122"/>
      <c r="H26" s="90"/>
      <c r="I26" s="90"/>
      <c r="J26" s="91"/>
      <c r="K26" s="86"/>
      <c r="L26" s="63">
        <f>blad1!G15</f>
        <v>0</v>
      </c>
      <c r="M26" s="39"/>
      <c r="N26" s="39"/>
      <c r="O26" s="38">
        <f t="shared" si="0"/>
        <v>0</v>
      </c>
      <c r="P26" s="38">
        <f t="shared" si="2"/>
        <v>0</v>
      </c>
      <c r="Q26" s="40">
        <f t="shared" si="1"/>
        <v>0</v>
      </c>
      <c r="R26" s="37">
        <f t="shared" si="3"/>
        <v>0</v>
      </c>
      <c r="S26" s="87"/>
      <c r="T26" s="92"/>
      <c r="U26" s="92"/>
      <c r="V26" s="92"/>
    </row>
    <row r="27" spans="2:22" s="89" customFormat="1" ht="21.75" customHeight="1">
      <c r="B27" s="116">
        <f>blad1!B16</f>
        <v>0</v>
      </c>
      <c r="C27" s="79">
        <f>blad1!E16</f>
        <v>0</v>
      </c>
      <c r="D27" s="80"/>
      <c r="E27" s="118">
        <f>blad1!C16</f>
        <v>0</v>
      </c>
      <c r="F27" s="121">
        <f>blad1!D16</f>
        <v>0</v>
      </c>
      <c r="G27" s="92"/>
      <c r="H27" s="92"/>
      <c r="I27" s="92"/>
      <c r="J27" s="93"/>
      <c r="K27" s="86"/>
      <c r="L27" s="63">
        <f>blad1!G16</f>
        <v>0</v>
      </c>
      <c r="M27" s="87"/>
      <c r="N27" s="87"/>
      <c r="O27" s="88">
        <f t="shared" si="0"/>
        <v>0</v>
      </c>
      <c r="P27" s="38">
        <f t="shared" si="2"/>
        <v>0</v>
      </c>
      <c r="Q27" s="40">
        <f t="shared" si="1"/>
        <v>0</v>
      </c>
      <c r="R27" s="37">
        <f t="shared" si="3"/>
        <v>0</v>
      </c>
      <c r="S27" s="87"/>
      <c r="T27" s="92"/>
      <c r="U27" s="92"/>
      <c r="V27" s="92"/>
    </row>
    <row r="28" spans="2:22" s="89" customFormat="1" ht="21.75" customHeight="1">
      <c r="B28" s="116">
        <f>blad1!B17</f>
        <v>0</v>
      </c>
      <c r="C28" s="79">
        <f>blad1!E17</f>
        <v>0</v>
      </c>
      <c r="D28" s="80"/>
      <c r="E28" s="118">
        <f>blad1!C17</f>
        <v>0</v>
      </c>
      <c r="F28" s="121">
        <f>blad1!D17</f>
        <v>0</v>
      </c>
      <c r="G28" s="90"/>
      <c r="H28" s="90"/>
      <c r="I28" s="90"/>
      <c r="J28" s="91"/>
      <c r="K28" s="86"/>
      <c r="L28" s="63">
        <f>blad1!G17</f>
        <v>0</v>
      </c>
      <c r="M28" s="87"/>
      <c r="N28" s="87"/>
      <c r="O28" s="88">
        <f t="shared" si="0"/>
        <v>0</v>
      </c>
      <c r="P28" s="38">
        <f t="shared" si="2"/>
        <v>0</v>
      </c>
      <c r="Q28" s="40">
        <f t="shared" si="1"/>
        <v>0</v>
      </c>
      <c r="R28" s="37">
        <f t="shared" si="3"/>
        <v>0</v>
      </c>
      <c r="S28" s="87"/>
      <c r="T28" s="92"/>
      <c r="U28" s="92"/>
      <c r="V28" s="92"/>
    </row>
    <row r="29" spans="2:22" s="89" customFormat="1" ht="21.75" customHeight="1">
      <c r="B29" s="116">
        <f>blad1!B18</f>
        <v>0</v>
      </c>
      <c r="C29" s="79">
        <f>blad1!E18</f>
        <v>0</v>
      </c>
      <c r="D29" s="80"/>
      <c r="E29" s="118">
        <f>blad1!C18</f>
        <v>0</v>
      </c>
      <c r="F29" s="121">
        <f>blad1!D18</f>
        <v>0</v>
      </c>
      <c r="G29" s="94"/>
      <c r="H29" s="94"/>
      <c r="I29" s="94"/>
      <c r="J29" s="95"/>
      <c r="K29" s="86"/>
      <c r="L29" s="63">
        <f>blad1!G18</f>
        <v>0</v>
      </c>
      <c r="M29" s="87"/>
      <c r="N29" s="87"/>
      <c r="O29" s="88">
        <f t="shared" si="0"/>
        <v>0</v>
      </c>
      <c r="P29" s="38">
        <f t="shared" si="2"/>
        <v>0</v>
      </c>
      <c r="Q29" s="40">
        <f t="shared" si="1"/>
        <v>0</v>
      </c>
      <c r="R29" s="37">
        <f t="shared" si="3"/>
        <v>0</v>
      </c>
      <c r="S29" s="87"/>
      <c r="T29" s="92"/>
      <c r="U29" s="92"/>
      <c r="V29" s="92"/>
    </row>
    <row r="30" spans="2:23" s="35" customFormat="1" ht="18" customHeight="1">
      <c r="B30" s="56"/>
      <c r="C30" s="56"/>
      <c r="D30" s="56"/>
      <c r="E30" s="56"/>
      <c r="F30" s="56"/>
      <c r="G30" s="59"/>
      <c r="H30" s="59"/>
      <c r="I30" s="59"/>
      <c r="J30" s="59"/>
      <c r="K30" s="60"/>
      <c r="L30" s="59"/>
      <c r="M30" s="59"/>
      <c r="N30" s="59"/>
      <c r="O30" s="61"/>
      <c r="P30" s="61"/>
      <c r="Q30" s="59"/>
      <c r="R30" s="68"/>
      <c r="S30" s="60"/>
      <c r="T30" s="59"/>
      <c r="U30" s="59"/>
      <c r="V30" s="59"/>
      <c r="W30" s="59"/>
    </row>
    <row r="31" spans="2:26" ht="15" customHeight="1">
      <c r="B31" s="125" t="s">
        <v>52</v>
      </c>
      <c r="C31" s="126"/>
      <c r="D31" s="57"/>
      <c r="E31" s="59"/>
      <c r="F31" s="57"/>
      <c r="G31" s="57"/>
      <c r="H31" s="60"/>
      <c r="I31" s="61"/>
      <c r="J31" s="59"/>
      <c r="K31" s="57"/>
      <c r="L31" s="57"/>
      <c r="M31" s="61"/>
      <c r="N31" s="143" t="s">
        <v>55</v>
      </c>
      <c r="O31" s="61"/>
      <c r="P31" s="59"/>
      <c r="Q31" s="57"/>
      <c r="R31" s="57"/>
      <c r="S31" s="61"/>
      <c r="U31" s="61"/>
      <c r="V31" s="62"/>
      <c r="W31" s="60"/>
      <c r="X31" s="61"/>
      <c r="Y31" s="62"/>
      <c r="Z31" s="35"/>
    </row>
    <row r="32" spans="15:19" s="6" customFormat="1" ht="15" customHeight="1">
      <c r="O32" s="24"/>
      <c r="P32" s="24"/>
      <c r="R32" s="67"/>
      <c r="S32" s="26"/>
    </row>
    <row r="33" spans="2:22" s="6" customFormat="1" ht="15" customHeight="1">
      <c r="B33" s="6" t="s">
        <v>18</v>
      </c>
      <c r="E33" s="128" t="s">
        <v>19</v>
      </c>
      <c r="H33" s="6" t="s">
        <v>19</v>
      </c>
      <c r="K33" s="24"/>
      <c r="M33" s="27" t="s">
        <v>20</v>
      </c>
      <c r="Q33" s="6" t="s">
        <v>21</v>
      </c>
      <c r="R33" s="25"/>
      <c r="T33" s="27" t="s">
        <v>22</v>
      </c>
      <c r="U33" s="26"/>
      <c r="V33" s="57"/>
    </row>
    <row r="34" spans="5:22" s="6" customFormat="1" ht="15" customHeight="1">
      <c r="E34" s="128"/>
      <c r="K34" s="24"/>
      <c r="M34" s="24"/>
      <c r="R34" s="25"/>
      <c r="S34" s="24"/>
      <c r="T34" s="25"/>
      <c r="U34" s="26"/>
      <c r="V34" s="57"/>
    </row>
    <row r="35" spans="5:22" s="6" customFormat="1" ht="15" customHeight="1">
      <c r="E35" s="128"/>
      <c r="K35" s="24"/>
      <c r="M35" s="24"/>
      <c r="R35" s="25"/>
      <c r="S35" s="24"/>
      <c r="T35" s="25"/>
      <c r="U35" s="26"/>
      <c r="V35" s="57"/>
    </row>
    <row r="36" spans="2:23" s="6" customFormat="1" ht="15" customHeight="1">
      <c r="B36" s="42"/>
      <c r="C36" s="42"/>
      <c r="D36" s="42"/>
      <c r="E36" s="129"/>
      <c r="F36" s="42"/>
      <c r="G36" s="42"/>
      <c r="H36" s="42"/>
      <c r="I36" s="28"/>
      <c r="J36" s="28"/>
      <c r="K36" s="29"/>
      <c r="L36" s="28"/>
      <c r="M36" s="44"/>
      <c r="N36" s="28"/>
      <c r="O36" s="28"/>
      <c r="P36" s="28"/>
      <c r="Q36" s="28"/>
      <c r="R36" s="30"/>
      <c r="S36" s="29"/>
      <c r="T36" s="30"/>
      <c r="U36" s="31"/>
      <c r="V36" s="57"/>
      <c r="W36" s="57"/>
    </row>
    <row r="37" spans="5:23" s="6" customFormat="1" ht="15" customHeight="1">
      <c r="E37" s="128"/>
      <c r="K37" s="24"/>
      <c r="M37" s="24"/>
      <c r="R37" s="25"/>
      <c r="S37" s="24"/>
      <c r="T37" s="25"/>
      <c r="U37" s="26"/>
      <c r="V37" s="57"/>
      <c r="W37" s="57"/>
    </row>
    <row r="38" spans="2:23" s="6" customFormat="1" ht="15" customHeight="1">
      <c r="B38" s="6" t="s">
        <v>23</v>
      </c>
      <c r="E38" s="128" t="s">
        <v>23</v>
      </c>
      <c r="H38" s="6" t="s">
        <v>23</v>
      </c>
      <c r="K38" s="24"/>
      <c r="M38" s="6" t="s">
        <v>23</v>
      </c>
      <c r="Q38" s="6" t="s">
        <v>23</v>
      </c>
      <c r="R38" s="25"/>
      <c r="T38" s="6" t="s">
        <v>23</v>
      </c>
      <c r="U38" s="26"/>
      <c r="V38" s="57"/>
      <c r="W38" s="57"/>
    </row>
    <row r="39" spans="5:23" s="6" customFormat="1" ht="15" customHeight="1">
      <c r="E39" s="128"/>
      <c r="F39"/>
      <c r="H39"/>
      <c r="K39"/>
      <c r="M39" s="24"/>
      <c r="R39" s="25"/>
      <c r="S39" s="24"/>
      <c r="T39" s="25"/>
      <c r="U39" s="26"/>
      <c r="V39" s="57"/>
      <c r="W39" s="57"/>
    </row>
    <row r="40" spans="2:23" ht="15" customHeight="1">
      <c r="B40" s="46"/>
      <c r="C40" s="46"/>
      <c r="D40" s="17"/>
      <c r="E40" s="130"/>
      <c r="F40" s="11"/>
      <c r="G40" s="46"/>
      <c r="H40" s="11"/>
      <c r="I40" s="17"/>
      <c r="J40" s="17"/>
      <c r="K40" s="11"/>
      <c r="L40" s="46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sheetProtection/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zoomScalePageLayoutView="0" workbookViewId="0" topLeftCell="A1">
      <selection activeCell="H25" sqref="H25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20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4.00390625" style="2" customWidth="1"/>
    <col min="17" max="17" width="12.140625" style="1" customWidth="1"/>
    <col min="18" max="18" width="14.00390625" style="65" customWidth="1"/>
    <col min="19" max="19" width="10.710937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4"/>
      <c r="S1" s="34"/>
      <c r="T1" s="35"/>
      <c r="U1" s="35"/>
      <c r="V1" s="35"/>
      <c r="W1" s="35"/>
    </row>
    <row r="2" spans="2:23" ht="15" customHeight="1">
      <c r="B2" s="13"/>
      <c r="C2" s="35"/>
      <c r="S2" s="179"/>
      <c r="T2" s="35"/>
      <c r="U2" s="35"/>
      <c r="V2" s="35"/>
      <c r="W2" s="35"/>
    </row>
    <row r="3" spans="2:23" s="5" customFormat="1" ht="21.75" customHeight="1">
      <c r="B3" s="58"/>
      <c r="C3" s="57"/>
      <c r="D3" s="9"/>
      <c r="E3" s="9"/>
      <c r="F3" s="9"/>
      <c r="G3" s="9"/>
      <c r="H3" s="84" t="s">
        <v>0</v>
      </c>
      <c r="K3" s="51"/>
      <c r="L3" s="9"/>
      <c r="M3" s="9"/>
      <c r="N3" s="10" t="s">
        <v>1</v>
      </c>
      <c r="O3" s="36"/>
      <c r="P3" s="10"/>
      <c r="Q3" s="149" t="str">
        <f>blad1!K5</f>
        <v>TK Trossö</v>
      </c>
      <c r="R3" s="48"/>
      <c r="S3" s="52"/>
      <c r="T3" s="9"/>
      <c r="U3" s="9"/>
      <c r="V3" s="9"/>
      <c r="W3" s="9"/>
    </row>
    <row r="4" spans="2:23" s="5" customFormat="1" ht="21.75" customHeight="1">
      <c r="B4" s="49"/>
      <c r="C4" s="9"/>
      <c r="D4" s="9"/>
      <c r="E4" s="9"/>
      <c r="F4" s="9"/>
      <c r="G4" s="9"/>
      <c r="H4" s="83" t="s">
        <v>2</v>
      </c>
      <c r="K4" s="9"/>
      <c r="L4" s="9"/>
      <c r="M4" s="9"/>
      <c r="N4" s="10" t="s">
        <v>3</v>
      </c>
      <c r="O4" s="36"/>
      <c r="P4" s="10"/>
      <c r="Q4" s="150" t="str">
        <f>blad1!K6</f>
        <v>c/o Koistinen Skepparegatan 32</v>
      </c>
      <c r="R4" s="48"/>
      <c r="S4" s="52"/>
      <c r="T4" s="9"/>
      <c r="U4" s="9"/>
      <c r="V4" s="9"/>
      <c r="W4" s="9"/>
    </row>
    <row r="5" spans="2:23" s="5" customFormat="1" ht="21.75" customHeight="1"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49" t="str">
        <f>blad1!K7</f>
        <v>37135 Karlskrona</v>
      </c>
      <c r="R5" s="48"/>
      <c r="S5" s="52"/>
      <c r="T5" s="9"/>
      <c r="U5" s="9"/>
      <c r="V5" s="9"/>
      <c r="W5" s="9"/>
    </row>
    <row r="6" spans="2:23" s="5" customFormat="1" ht="18.75" customHeight="1">
      <c r="B6" s="49"/>
      <c r="C6" s="9"/>
      <c r="D6" s="9"/>
      <c r="E6" s="165"/>
      <c r="F6" s="154"/>
      <c r="G6" s="139"/>
      <c r="H6" s="9"/>
      <c r="I6" s="156"/>
      <c r="J6" s="9"/>
      <c r="K6" s="9"/>
      <c r="L6" s="9"/>
      <c r="M6" s="9"/>
      <c r="N6" s="9"/>
      <c r="O6" s="36"/>
      <c r="P6" s="36"/>
      <c r="R6" s="25"/>
      <c r="S6" s="53"/>
      <c r="T6" s="9"/>
      <c r="U6" s="9"/>
      <c r="V6" s="9"/>
      <c r="W6" s="9"/>
    </row>
    <row r="7" spans="2:23" s="5" customFormat="1" ht="18.75" customHeight="1">
      <c r="B7" s="4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65"/>
      <c r="O7" s="36"/>
      <c r="P7" s="36"/>
      <c r="Q7" s="9"/>
      <c r="R7" s="155"/>
      <c r="S7" s="53"/>
      <c r="T7" s="9"/>
      <c r="U7" s="9"/>
      <c r="V7" s="9"/>
      <c r="W7" s="9"/>
    </row>
    <row r="8" spans="2:23" s="5" customFormat="1" ht="18.75" customHeight="1">
      <c r="B8" s="49"/>
      <c r="C8" s="9"/>
      <c r="D8" s="9"/>
      <c r="E8" s="9"/>
      <c r="F8" s="85" t="s">
        <v>5</v>
      </c>
      <c r="G8" s="47"/>
      <c r="H8" s="148" t="str">
        <f>blad1!K4</f>
        <v>Allsvenska serien Omg 1</v>
      </c>
      <c r="I8" s="8"/>
      <c r="J8" s="8"/>
      <c r="K8" s="8"/>
      <c r="L8" s="8"/>
      <c r="M8" s="8"/>
      <c r="N8" s="157"/>
      <c r="O8" s="11"/>
      <c r="P8" s="157" t="s">
        <v>92</v>
      </c>
      <c r="Q8" s="8"/>
      <c r="R8" s="164">
        <f>blad1!K3</f>
        <v>39487</v>
      </c>
      <c r="S8" s="53"/>
      <c r="T8" s="9"/>
      <c r="U8" s="9"/>
      <c r="V8" s="9"/>
      <c r="W8" s="9"/>
    </row>
    <row r="9" spans="2:23" s="5" customFormat="1" ht="16.5" customHeight="1">
      <c r="B9" s="5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66"/>
      <c r="S9" s="52"/>
      <c r="T9" s="9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67"/>
      <c r="T10" s="9"/>
      <c r="U10" s="9"/>
    </row>
    <row r="11" spans="2:23" s="5" customFormat="1" ht="21.75" customHeight="1">
      <c r="B11" s="96" t="s">
        <v>6</v>
      </c>
      <c r="C11" s="96"/>
      <c r="D11" s="78"/>
      <c r="E11" s="78" t="s">
        <v>105</v>
      </c>
      <c r="F11" s="78" t="s">
        <v>43</v>
      </c>
      <c r="G11" s="177" t="s">
        <v>100</v>
      </c>
      <c r="O11" s="9"/>
      <c r="P11" s="9"/>
      <c r="Q11" s="51"/>
      <c r="R11" s="131"/>
      <c r="S11" s="9"/>
      <c r="T11" s="9"/>
      <c r="U11" s="9"/>
      <c r="V11" s="9"/>
      <c r="W11" s="9"/>
    </row>
    <row r="12" spans="15:22" s="5" customFormat="1" ht="21.75" customHeight="1" thickBot="1">
      <c r="O12" s="51"/>
      <c r="P12" s="51"/>
      <c r="R12" s="67"/>
      <c r="U12" s="9"/>
      <c r="V12" s="9"/>
    </row>
    <row r="13" spans="2:22" ht="21.75" customHeight="1">
      <c r="B13" s="99" t="s">
        <v>8</v>
      </c>
      <c r="C13" s="100" t="s">
        <v>9</v>
      </c>
      <c r="D13" s="100" t="s">
        <v>10</v>
      </c>
      <c r="E13" s="101" t="s">
        <v>11</v>
      </c>
      <c r="F13" s="101" t="s">
        <v>12</v>
      </c>
      <c r="G13" s="102"/>
      <c r="H13" s="69"/>
      <c r="I13" s="103"/>
      <c r="J13" s="70"/>
      <c r="K13" s="104"/>
      <c r="L13" s="105"/>
      <c r="M13" s="103" t="s">
        <v>2</v>
      </c>
      <c r="N13" s="71"/>
      <c r="O13" s="82"/>
      <c r="P13" s="104" t="s">
        <v>13</v>
      </c>
      <c r="Q13" s="106" t="s">
        <v>14</v>
      </c>
      <c r="R13" s="107" t="s">
        <v>15</v>
      </c>
      <c r="S13" s="100" t="s">
        <v>16</v>
      </c>
      <c r="T13" s="127"/>
      <c r="U13" s="35"/>
      <c r="V13" s="35"/>
    </row>
    <row r="14" spans="2:19" s="35" customFormat="1" ht="21.75" customHeight="1" thickBot="1">
      <c r="B14" s="108" t="s">
        <v>17</v>
      </c>
      <c r="C14" s="109"/>
      <c r="D14" s="109"/>
      <c r="E14" s="110"/>
      <c r="F14" s="110"/>
      <c r="G14" s="111"/>
      <c r="H14" s="72"/>
      <c r="I14" s="72"/>
      <c r="J14" s="73"/>
      <c r="K14" s="77"/>
      <c r="L14" s="74">
        <v>1</v>
      </c>
      <c r="M14" s="72">
        <v>2</v>
      </c>
      <c r="N14" s="73">
        <v>3</v>
      </c>
      <c r="O14" s="76"/>
      <c r="P14" s="75"/>
      <c r="Q14" s="112"/>
      <c r="R14" s="113"/>
      <c r="S14" s="75"/>
    </row>
    <row r="15" spans="2:22" s="89" customFormat="1" ht="21.75" customHeight="1">
      <c r="B15" s="116">
        <f>blad1!B21</f>
        <v>940207</v>
      </c>
      <c r="C15" s="79">
        <f>blad1!E21</f>
        <v>61.5</v>
      </c>
      <c r="D15" s="117"/>
      <c r="E15" s="118" t="str">
        <f>blad1!C21</f>
        <v>Josefin Andersson</v>
      </c>
      <c r="F15" s="121" t="str">
        <f>blad1!D21</f>
        <v>TK Trossö</v>
      </c>
      <c r="G15" s="119"/>
      <c r="H15" s="92"/>
      <c r="I15" s="92"/>
      <c r="J15" s="93"/>
      <c r="K15" s="98"/>
      <c r="L15" s="63">
        <v>27.5</v>
      </c>
      <c r="M15" s="39">
        <v>-32.5</v>
      </c>
      <c r="N15" s="39">
        <v>-32.5</v>
      </c>
      <c r="O15" s="38">
        <f aca="true" t="shared" si="0" ref="O15:O29">MAX(L15,M15,N15)</f>
        <v>27.5</v>
      </c>
      <c r="P15" s="38">
        <f aca="true" t="shared" si="1" ref="P15:P29">IF(O15&lt;0,0,O15)</f>
        <v>27.5</v>
      </c>
      <c r="Q15" s="40">
        <v>1.0939</v>
      </c>
      <c r="R15" s="37">
        <f aca="true" t="shared" si="2" ref="R15:R29">SUM(P15*Q15)</f>
        <v>30.082250000000002</v>
      </c>
      <c r="S15" s="171"/>
      <c r="T15" s="81"/>
      <c r="U15" s="81"/>
      <c r="V15" s="81"/>
    </row>
    <row r="16" spans="2:22" s="89" customFormat="1" ht="21.75" customHeight="1">
      <c r="B16" s="116">
        <f>blad1!B22</f>
        <v>940822</v>
      </c>
      <c r="C16" s="79">
        <f>blad1!E22</f>
        <v>50</v>
      </c>
      <c r="D16" s="114"/>
      <c r="E16" s="118" t="str">
        <f>blad1!C22</f>
        <v>Sandra Rolandsson Säbom</v>
      </c>
      <c r="F16" s="121" t="str">
        <f>blad1!D22</f>
        <v>TK Trossö</v>
      </c>
      <c r="G16" s="115"/>
      <c r="H16" s="90"/>
      <c r="I16" s="90"/>
      <c r="J16" s="91"/>
      <c r="K16" s="86"/>
      <c r="L16" s="63">
        <v>22.5</v>
      </c>
      <c r="M16" s="39">
        <v>27.5</v>
      </c>
      <c r="N16" s="39">
        <v>30</v>
      </c>
      <c r="O16" s="38">
        <f t="shared" si="0"/>
        <v>30</v>
      </c>
      <c r="P16" s="38">
        <f t="shared" si="1"/>
        <v>30</v>
      </c>
      <c r="Q16" s="40">
        <v>1.2846</v>
      </c>
      <c r="R16" s="37">
        <f t="shared" si="2"/>
        <v>38.538</v>
      </c>
      <c r="S16" s="172"/>
      <c r="T16" s="92"/>
      <c r="U16" s="92"/>
      <c r="V16" s="92"/>
    </row>
    <row r="17" spans="2:22" s="89" customFormat="1" ht="21.75" customHeight="1">
      <c r="B17" s="116">
        <f>blad1!B23</f>
        <v>930510</v>
      </c>
      <c r="C17" s="79">
        <f>blad1!E23</f>
        <v>58.35</v>
      </c>
      <c r="D17" s="120"/>
      <c r="E17" s="118" t="str">
        <f>blad1!C23</f>
        <v>Hanna Leandersson</v>
      </c>
      <c r="F17" s="121" t="str">
        <f>blad1!D23</f>
        <v>TK Trossö</v>
      </c>
      <c r="G17" s="122"/>
      <c r="H17" s="92"/>
      <c r="I17" s="92"/>
      <c r="J17" s="93"/>
      <c r="K17" s="86"/>
      <c r="L17" s="63">
        <v>37.5</v>
      </c>
      <c r="M17" s="39">
        <v>40</v>
      </c>
      <c r="N17" s="39">
        <v>42.5</v>
      </c>
      <c r="O17" s="38">
        <f t="shared" si="0"/>
        <v>42.5</v>
      </c>
      <c r="P17" s="38">
        <f t="shared" si="1"/>
        <v>42.5</v>
      </c>
      <c r="Q17" s="40">
        <v>1.1386</v>
      </c>
      <c r="R17" s="37">
        <f t="shared" si="2"/>
        <v>48.3905</v>
      </c>
      <c r="S17" s="172"/>
      <c r="T17" s="92"/>
      <c r="U17" s="92"/>
      <c r="V17" s="92"/>
    </row>
    <row r="18" spans="2:22" s="89" customFormat="1" ht="21.75" customHeight="1">
      <c r="B18" s="116">
        <f>blad1!B24</f>
        <v>0</v>
      </c>
      <c r="C18" s="79">
        <f>blad1!E24</f>
        <v>0</v>
      </c>
      <c r="D18" s="114"/>
      <c r="E18" s="118">
        <f>blad1!C24</f>
        <v>0</v>
      </c>
      <c r="F18" s="121">
        <f>blad1!D24</f>
        <v>0</v>
      </c>
      <c r="G18" s="115"/>
      <c r="H18" s="90"/>
      <c r="I18" s="90"/>
      <c r="J18" s="91"/>
      <c r="K18" s="86"/>
      <c r="L18" s="63">
        <f>blad1!G24</f>
        <v>0</v>
      </c>
      <c r="M18" s="39"/>
      <c r="N18" s="39"/>
      <c r="O18" s="38">
        <f t="shared" si="0"/>
        <v>0</v>
      </c>
      <c r="P18" s="38">
        <f t="shared" si="1"/>
        <v>0</v>
      </c>
      <c r="Q18" s="40">
        <f aca="true" t="shared" si="3" ref="Q18:Q29">IF(C18&lt;&gt;0,VLOOKUP(INT(C18),Wilksmen,(C18-INT(C18))*10+2),0)</f>
        <v>0</v>
      </c>
      <c r="R18" s="37">
        <f t="shared" si="2"/>
        <v>0</v>
      </c>
      <c r="S18" s="172"/>
      <c r="T18" s="92"/>
      <c r="U18" s="92"/>
      <c r="V18" s="92"/>
    </row>
    <row r="19" spans="2:22" s="89" customFormat="1" ht="21.75" customHeight="1">
      <c r="B19" s="116">
        <f>blad1!B25</f>
        <v>0</v>
      </c>
      <c r="C19" s="79">
        <f>blad1!E25</f>
        <v>0</v>
      </c>
      <c r="D19" s="120"/>
      <c r="E19" s="118">
        <f>blad1!C25</f>
        <v>0</v>
      </c>
      <c r="F19" s="121">
        <f>blad1!D25</f>
        <v>0</v>
      </c>
      <c r="G19" s="122"/>
      <c r="H19" s="92"/>
      <c r="I19" s="92"/>
      <c r="J19" s="93"/>
      <c r="K19" s="86"/>
      <c r="L19" s="63">
        <f>blad1!G25</f>
        <v>0</v>
      </c>
      <c r="M19" s="39"/>
      <c r="N19" s="39"/>
      <c r="O19" s="38">
        <f t="shared" si="0"/>
        <v>0</v>
      </c>
      <c r="P19" s="38">
        <f t="shared" si="1"/>
        <v>0</v>
      </c>
      <c r="Q19" s="40">
        <f t="shared" si="3"/>
        <v>0</v>
      </c>
      <c r="R19" s="37">
        <f t="shared" si="2"/>
        <v>0</v>
      </c>
      <c r="S19" s="87"/>
      <c r="T19" s="92"/>
      <c r="U19" s="92"/>
      <c r="V19" s="92"/>
    </row>
    <row r="20" spans="2:22" s="89" customFormat="1" ht="21.75" customHeight="1">
      <c r="B20" s="116">
        <f>blad1!B26</f>
        <v>0</v>
      </c>
      <c r="C20" s="79">
        <f>blad1!E26</f>
        <v>0</v>
      </c>
      <c r="D20" s="120"/>
      <c r="E20" s="118">
        <f>blad1!C26</f>
        <v>0</v>
      </c>
      <c r="F20" s="121">
        <f>blad1!D26</f>
        <v>0</v>
      </c>
      <c r="G20" s="115"/>
      <c r="H20" s="90"/>
      <c r="I20" s="90"/>
      <c r="J20" s="91"/>
      <c r="K20" s="86"/>
      <c r="L20" s="63">
        <f>blad1!G26</f>
        <v>0</v>
      </c>
      <c r="M20" s="39"/>
      <c r="N20" s="39"/>
      <c r="O20" s="38">
        <f t="shared" si="0"/>
        <v>0</v>
      </c>
      <c r="P20" s="38">
        <f t="shared" si="1"/>
        <v>0</v>
      </c>
      <c r="Q20" s="40">
        <f t="shared" si="3"/>
        <v>0</v>
      </c>
      <c r="R20" s="37">
        <f t="shared" si="2"/>
        <v>0</v>
      </c>
      <c r="S20" s="87"/>
      <c r="T20" s="92"/>
      <c r="U20" s="92"/>
      <c r="V20" s="92"/>
    </row>
    <row r="21" spans="2:22" s="89" customFormat="1" ht="21.75" customHeight="1">
      <c r="B21" s="116">
        <f>blad1!B27</f>
        <v>0</v>
      </c>
      <c r="C21" s="79">
        <f>blad1!E27</f>
        <v>0</v>
      </c>
      <c r="D21" s="120"/>
      <c r="E21" s="118">
        <f>blad1!C27</f>
        <v>0</v>
      </c>
      <c r="F21" s="121">
        <f>blad1!D27</f>
        <v>0</v>
      </c>
      <c r="G21" s="122"/>
      <c r="H21" s="92"/>
      <c r="I21" s="92"/>
      <c r="J21" s="93"/>
      <c r="K21" s="86"/>
      <c r="L21" s="63">
        <f>blad1!G27</f>
        <v>0</v>
      </c>
      <c r="M21" s="39"/>
      <c r="N21" s="39"/>
      <c r="O21" s="38">
        <f t="shared" si="0"/>
        <v>0</v>
      </c>
      <c r="P21" s="38">
        <f t="shared" si="1"/>
        <v>0</v>
      </c>
      <c r="Q21" s="40">
        <f t="shared" si="3"/>
        <v>0</v>
      </c>
      <c r="R21" s="37">
        <f t="shared" si="2"/>
        <v>0</v>
      </c>
      <c r="S21" s="87"/>
      <c r="T21" s="92"/>
      <c r="U21" s="92"/>
      <c r="V21" s="92"/>
    </row>
    <row r="22" spans="2:22" s="89" customFormat="1" ht="21.75" customHeight="1">
      <c r="B22" s="116">
        <f>blad1!B28</f>
        <v>0</v>
      </c>
      <c r="C22" s="79">
        <f>blad1!E28</f>
        <v>0</v>
      </c>
      <c r="D22" s="114"/>
      <c r="E22" s="118">
        <f>blad1!C28</f>
        <v>0</v>
      </c>
      <c r="F22" s="121">
        <f>blad1!D28</f>
        <v>0</v>
      </c>
      <c r="G22" s="122"/>
      <c r="H22" s="90"/>
      <c r="I22" s="90"/>
      <c r="J22" s="91"/>
      <c r="K22" s="86"/>
      <c r="L22" s="63">
        <f>blad1!G28</f>
        <v>0</v>
      </c>
      <c r="M22" s="39"/>
      <c r="N22" s="39"/>
      <c r="O22" s="38">
        <f t="shared" si="0"/>
        <v>0</v>
      </c>
      <c r="P22" s="38">
        <f t="shared" si="1"/>
        <v>0</v>
      </c>
      <c r="Q22" s="40">
        <f t="shared" si="3"/>
        <v>0</v>
      </c>
      <c r="R22" s="37">
        <f t="shared" si="2"/>
        <v>0</v>
      </c>
      <c r="S22" s="87"/>
      <c r="T22" s="92"/>
      <c r="U22" s="92"/>
      <c r="V22" s="92"/>
    </row>
    <row r="23" spans="2:22" s="89" customFormat="1" ht="21.75" customHeight="1">
      <c r="B23" s="116">
        <f>blad1!B29</f>
        <v>0</v>
      </c>
      <c r="C23" s="79">
        <f>blad1!E29</f>
        <v>0</v>
      </c>
      <c r="D23" s="120"/>
      <c r="E23" s="118">
        <f>blad1!C29</f>
        <v>0</v>
      </c>
      <c r="F23" s="121">
        <f>blad1!D29</f>
        <v>0</v>
      </c>
      <c r="G23" s="122"/>
      <c r="H23" s="92"/>
      <c r="I23" s="92"/>
      <c r="J23" s="93"/>
      <c r="K23" s="86"/>
      <c r="L23" s="63">
        <f>blad1!G29</f>
        <v>0</v>
      </c>
      <c r="M23" s="39"/>
      <c r="N23" s="39"/>
      <c r="O23" s="38">
        <f t="shared" si="0"/>
        <v>0</v>
      </c>
      <c r="P23" s="38">
        <f t="shared" si="1"/>
        <v>0</v>
      </c>
      <c r="Q23" s="40">
        <f t="shared" si="3"/>
        <v>0</v>
      </c>
      <c r="R23" s="37">
        <f t="shared" si="2"/>
        <v>0</v>
      </c>
      <c r="S23" s="87"/>
      <c r="T23" s="92"/>
      <c r="U23" s="92"/>
      <c r="V23" s="92"/>
    </row>
    <row r="24" spans="2:22" s="89" customFormat="1" ht="21.75" customHeight="1">
      <c r="B24" s="116">
        <f>blad1!B30</f>
        <v>0</v>
      </c>
      <c r="C24" s="79">
        <f>blad1!E30</f>
        <v>0</v>
      </c>
      <c r="D24" s="114"/>
      <c r="E24" s="118">
        <f>blad1!C30</f>
        <v>0</v>
      </c>
      <c r="F24" s="121">
        <f>blad1!D30</f>
        <v>0</v>
      </c>
      <c r="G24" s="115"/>
      <c r="H24" s="90"/>
      <c r="I24" s="90"/>
      <c r="J24" s="91"/>
      <c r="K24" s="86"/>
      <c r="L24" s="63">
        <f>blad1!G30</f>
        <v>0</v>
      </c>
      <c r="M24" s="39"/>
      <c r="N24" s="39"/>
      <c r="O24" s="38">
        <f t="shared" si="0"/>
        <v>0</v>
      </c>
      <c r="P24" s="38">
        <f t="shared" si="1"/>
        <v>0</v>
      </c>
      <c r="Q24" s="40">
        <f t="shared" si="3"/>
        <v>0</v>
      </c>
      <c r="R24" s="37">
        <f t="shared" si="2"/>
        <v>0</v>
      </c>
      <c r="S24" s="87"/>
      <c r="T24" s="92"/>
      <c r="U24" s="92"/>
      <c r="V24" s="92"/>
    </row>
    <row r="25" spans="2:22" s="89" customFormat="1" ht="21.75" customHeight="1">
      <c r="B25" s="116">
        <f>blad1!B31</f>
        <v>0</v>
      </c>
      <c r="C25" s="79">
        <f>blad1!E31</f>
        <v>0</v>
      </c>
      <c r="D25" s="120"/>
      <c r="E25" s="118">
        <f>blad1!C31</f>
        <v>0</v>
      </c>
      <c r="F25" s="121">
        <f>blad1!D31</f>
        <v>0</v>
      </c>
      <c r="G25" s="122"/>
      <c r="H25" s="92"/>
      <c r="I25" s="92"/>
      <c r="J25" s="93"/>
      <c r="K25" s="86"/>
      <c r="L25" s="63">
        <f>blad1!G31</f>
        <v>0</v>
      </c>
      <c r="M25" s="39"/>
      <c r="N25" s="39"/>
      <c r="O25" s="38">
        <f t="shared" si="0"/>
        <v>0</v>
      </c>
      <c r="P25" s="38">
        <f t="shared" si="1"/>
        <v>0</v>
      </c>
      <c r="Q25" s="40">
        <f t="shared" si="3"/>
        <v>0</v>
      </c>
      <c r="R25" s="37">
        <f t="shared" si="2"/>
        <v>0</v>
      </c>
      <c r="S25" s="87"/>
      <c r="T25" s="92"/>
      <c r="U25" s="92"/>
      <c r="V25" s="92"/>
    </row>
    <row r="26" spans="2:22" s="89" customFormat="1" ht="21.75" customHeight="1">
      <c r="B26" s="116">
        <f>blad1!B32</f>
        <v>0</v>
      </c>
      <c r="C26" s="79">
        <f>blad1!E32</f>
        <v>0</v>
      </c>
      <c r="D26" s="114"/>
      <c r="E26" s="118">
        <f>blad1!C32</f>
        <v>0</v>
      </c>
      <c r="F26" s="121">
        <f>blad1!D32</f>
        <v>0</v>
      </c>
      <c r="G26" s="122"/>
      <c r="H26" s="90"/>
      <c r="I26" s="90"/>
      <c r="J26" s="91"/>
      <c r="K26" s="86"/>
      <c r="L26" s="63">
        <f>blad1!G32</f>
        <v>0</v>
      </c>
      <c r="M26" s="39"/>
      <c r="N26" s="39"/>
      <c r="O26" s="38">
        <f t="shared" si="0"/>
        <v>0</v>
      </c>
      <c r="P26" s="38">
        <f t="shared" si="1"/>
        <v>0</v>
      </c>
      <c r="Q26" s="40">
        <f t="shared" si="3"/>
        <v>0</v>
      </c>
      <c r="R26" s="37">
        <f t="shared" si="2"/>
        <v>0</v>
      </c>
      <c r="S26" s="87"/>
      <c r="T26" s="92"/>
      <c r="U26" s="92"/>
      <c r="V26" s="92"/>
    </row>
    <row r="27" spans="2:22" s="89" customFormat="1" ht="21.75" customHeight="1">
      <c r="B27" s="116">
        <f>blad1!B33</f>
        <v>0</v>
      </c>
      <c r="C27" s="79">
        <f>blad1!E33</f>
        <v>0</v>
      </c>
      <c r="D27" s="80"/>
      <c r="E27" s="118">
        <f>blad1!C33</f>
        <v>0</v>
      </c>
      <c r="F27" s="121">
        <f>blad1!D33</f>
        <v>0</v>
      </c>
      <c r="G27" s="92"/>
      <c r="H27" s="92"/>
      <c r="I27" s="92"/>
      <c r="J27" s="93"/>
      <c r="K27" s="86"/>
      <c r="L27" s="63">
        <f>blad1!G33</f>
        <v>0</v>
      </c>
      <c r="M27" s="87"/>
      <c r="N27" s="87"/>
      <c r="O27" s="88">
        <f t="shared" si="0"/>
        <v>0</v>
      </c>
      <c r="P27" s="38">
        <f t="shared" si="1"/>
        <v>0</v>
      </c>
      <c r="Q27" s="40">
        <f t="shared" si="3"/>
        <v>0</v>
      </c>
      <c r="R27" s="37">
        <f t="shared" si="2"/>
        <v>0</v>
      </c>
      <c r="S27" s="87"/>
      <c r="T27" s="92"/>
      <c r="U27" s="92"/>
      <c r="V27" s="92"/>
    </row>
    <row r="28" spans="2:22" s="89" customFormat="1" ht="21.75" customHeight="1">
      <c r="B28" s="116">
        <f>blad1!B34</f>
        <v>0</v>
      </c>
      <c r="C28" s="79">
        <f>blad1!E34</f>
        <v>0</v>
      </c>
      <c r="D28" s="80"/>
      <c r="E28" s="118">
        <f>blad1!C34</f>
        <v>0</v>
      </c>
      <c r="F28" s="121">
        <f>blad1!D34</f>
        <v>0</v>
      </c>
      <c r="G28" s="90"/>
      <c r="H28" s="90"/>
      <c r="I28" s="90"/>
      <c r="J28" s="91"/>
      <c r="K28" s="86"/>
      <c r="L28" s="63">
        <f>blad1!G34</f>
        <v>0</v>
      </c>
      <c r="M28" s="87"/>
      <c r="N28" s="87"/>
      <c r="O28" s="88">
        <f t="shared" si="0"/>
        <v>0</v>
      </c>
      <c r="P28" s="38">
        <f t="shared" si="1"/>
        <v>0</v>
      </c>
      <c r="Q28" s="40">
        <f t="shared" si="3"/>
        <v>0</v>
      </c>
      <c r="R28" s="37">
        <f t="shared" si="2"/>
        <v>0</v>
      </c>
      <c r="S28" s="87"/>
      <c r="T28" s="92"/>
      <c r="U28" s="92"/>
      <c r="V28" s="92"/>
    </row>
    <row r="29" spans="2:22" s="89" customFormat="1" ht="21.75" customHeight="1">
      <c r="B29" s="116">
        <f>blad1!B35</f>
        <v>0</v>
      </c>
      <c r="C29" s="79">
        <f>blad1!E35</f>
        <v>0</v>
      </c>
      <c r="D29" s="80"/>
      <c r="E29" s="118">
        <f>blad1!C35</f>
        <v>0</v>
      </c>
      <c r="F29" s="121">
        <f>blad1!D35</f>
        <v>0</v>
      </c>
      <c r="G29" s="94"/>
      <c r="H29" s="94"/>
      <c r="I29" s="94"/>
      <c r="J29" s="95"/>
      <c r="K29" s="86"/>
      <c r="L29" s="63">
        <f>blad1!G35</f>
        <v>0</v>
      </c>
      <c r="M29" s="87"/>
      <c r="N29" s="87"/>
      <c r="O29" s="88">
        <f t="shared" si="0"/>
        <v>0</v>
      </c>
      <c r="P29" s="38">
        <f t="shared" si="1"/>
        <v>0</v>
      </c>
      <c r="Q29" s="40">
        <f t="shared" si="3"/>
        <v>0</v>
      </c>
      <c r="R29" s="37">
        <f t="shared" si="2"/>
        <v>0</v>
      </c>
      <c r="S29" s="87"/>
      <c r="T29" s="92"/>
      <c r="U29" s="92"/>
      <c r="V29" s="92"/>
    </row>
    <row r="30" spans="2:23" s="35" customFormat="1" ht="18" customHeight="1">
      <c r="B30" s="56"/>
      <c r="C30" s="56"/>
      <c r="D30" s="56"/>
      <c r="E30" s="56"/>
      <c r="F30" s="56"/>
      <c r="G30" s="59"/>
      <c r="H30" s="59"/>
      <c r="I30" s="59"/>
      <c r="J30" s="59"/>
      <c r="K30" s="60"/>
      <c r="L30" s="59"/>
      <c r="M30" s="59"/>
      <c r="N30" s="59"/>
      <c r="O30" s="61"/>
      <c r="P30" s="61"/>
      <c r="Q30" s="59"/>
      <c r="R30" s="68"/>
      <c r="S30" s="60"/>
      <c r="T30" s="59"/>
      <c r="U30" s="59"/>
      <c r="V30" s="59"/>
      <c r="W30" s="59"/>
    </row>
    <row r="31" spans="2:26" ht="15" customHeight="1">
      <c r="B31" s="125" t="s">
        <v>52</v>
      </c>
      <c r="C31" s="126"/>
      <c r="D31" s="57"/>
      <c r="E31" s="59"/>
      <c r="F31" s="57"/>
      <c r="G31" s="57"/>
      <c r="H31" s="60"/>
      <c r="I31" s="61"/>
      <c r="J31" s="59"/>
      <c r="K31" s="57"/>
      <c r="L31" s="57"/>
      <c r="M31" s="61"/>
      <c r="N31" s="143" t="s">
        <v>55</v>
      </c>
      <c r="O31" s="61"/>
      <c r="P31" s="59"/>
      <c r="Q31" s="57"/>
      <c r="R31" s="57"/>
      <c r="S31" s="61"/>
      <c r="U31" s="61"/>
      <c r="V31" s="62"/>
      <c r="W31" s="60"/>
      <c r="X31" s="61"/>
      <c r="Y31" s="62"/>
      <c r="Z31" s="35"/>
    </row>
    <row r="32" spans="15:19" s="6" customFormat="1" ht="15" customHeight="1">
      <c r="O32" s="24"/>
      <c r="P32" s="24"/>
      <c r="R32" s="67"/>
      <c r="S32" s="26"/>
    </row>
    <row r="33" spans="2:22" s="6" customFormat="1" ht="15" customHeight="1">
      <c r="B33" s="6" t="s">
        <v>18</v>
      </c>
      <c r="E33" s="128" t="s">
        <v>19</v>
      </c>
      <c r="H33" s="6" t="s">
        <v>19</v>
      </c>
      <c r="K33" s="24"/>
      <c r="M33" s="27" t="s">
        <v>20</v>
      </c>
      <c r="Q33" s="6" t="s">
        <v>21</v>
      </c>
      <c r="R33" s="25"/>
      <c r="T33" s="27" t="s">
        <v>22</v>
      </c>
      <c r="U33" s="26"/>
      <c r="V33" s="57"/>
    </row>
    <row r="34" spans="5:22" s="6" customFormat="1" ht="15" customHeight="1">
      <c r="E34" s="128"/>
      <c r="K34" s="24"/>
      <c r="M34" s="24"/>
      <c r="R34" s="25"/>
      <c r="S34" s="24"/>
      <c r="T34" s="25"/>
      <c r="U34" s="26"/>
      <c r="V34" s="57"/>
    </row>
    <row r="35" spans="5:22" s="6" customFormat="1" ht="15" customHeight="1">
      <c r="E35" s="128"/>
      <c r="K35" s="24"/>
      <c r="M35" s="24"/>
      <c r="R35" s="25"/>
      <c r="S35" s="24"/>
      <c r="T35" s="25"/>
      <c r="U35" s="26"/>
      <c r="V35" s="57"/>
    </row>
    <row r="36" spans="2:23" s="6" customFormat="1" ht="15" customHeight="1">
      <c r="B36" s="42"/>
      <c r="C36" s="42"/>
      <c r="D36" s="42"/>
      <c r="E36" s="129"/>
      <c r="F36" s="42"/>
      <c r="G36" s="42"/>
      <c r="H36" s="42"/>
      <c r="I36" s="28"/>
      <c r="J36" s="28"/>
      <c r="K36" s="29"/>
      <c r="L36" s="28"/>
      <c r="M36" s="44"/>
      <c r="N36" s="28"/>
      <c r="O36" s="28"/>
      <c r="P36" s="28"/>
      <c r="Q36" s="28"/>
      <c r="R36" s="30"/>
      <c r="S36" s="29"/>
      <c r="T36" s="30"/>
      <c r="U36" s="31"/>
      <c r="V36" s="57"/>
      <c r="W36" s="57"/>
    </row>
    <row r="37" spans="5:23" s="6" customFormat="1" ht="15" customHeight="1">
      <c r="E37" s="128"/>
      <c r="K37" s="24"/>
      <c r="M37" s="24"/>
      <c r="R37" s="25"/>
      <c r="S37" s="24"/>
      <c r="T37" s="25"/>
      <c r="U37" s="26"/>
      <c r="V37" s="57"/>
      <c r="W37" s="57"/>
    </row>
    <row r="38" spans="2:23" s="6" customFormat="1" ht="15" customHeight="1">
      <c r="B38" s="6" t="s">
        <v>23</v>
      </c>
      <c r="E38" s="128" t="s">
        <v>23</v>
      </c>
      <c r="H38" s="6" t="s">
        <v>23</v>
      </c>
      <c r="K38" s="24"/>
      <c r="M38" s="6" t="s">
        <v>23</v>
      </c>
      <c r="Q38" s="6" t="s">
        <v>23</v>
      </c>
      <c r="R38" s="25"/>
      <c r="T38" s="6" t="s">
        <v>23</v>
      </c>
      <c r="U38" s="26"/>
      <c r="V38" s="57"/>
      <c r="W38" s="57"/>
    </row>
    <row r="39" spans="5:23" s="6" customFormat="1" ht="15" customHeight="1">
      <c r="E39" s="128"/>
      <c r="F39"/>
      <c r="H39"/>
      <c r="K39"/>
      <c r="M39" s="24"/>
      <c r="R39" s="25"/>
      <c r="S39" s="24"/>
      <c r="T39" s="25"/>
      <c r="U39" s="26"/>
      <c r="V39" s="57"/>
      <c r="W39" s="57"/>
    </row>
    <row r="40" spans="2:23" ht="15" customHeight="1">
      <c r="B40" s="46"/>
      <c r="C40" s="46"/>
      <c r="D40" s="17"/>
      <c r="E40" s="130"/>
      <c r="F40" s="11"/>
      <c r="G40" s="46"/>
      <c r="H40" s="11"/>
      <c r="I40" s="17"/>
      <c r="J40" s="17"/>
      <c r="K40" s="11"/>
      <c r="L40" s="46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sheetProtection/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zoomScalePageLayoutView="0" workbookViewId="0" topLeftCell="A1">
      <selection activeCell="M26" sqref="M26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9.28125" style="1" customWidth="1"/>
    <col min="7" max="7" width="7.5742187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3.57421875" style="2" customWidth="1"/>
    <col min="17" max="17" width="13.28125" style="1" customWidth="1"/>
    <col min="18" max="18" width="14.7109375" style="65" customWidth="1"/>
    <col min="19" max="19" width="10.85156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4"/>
      <c r="S1" s="34"/>
      <c r="T1" s="35"/>
      <c r="U1" s="35"/>
      <c r="V1" s="35"/>
      <c r="W1" s="35"/>
    </row>
    <row r="2" spans="2:23" ht="15" customHeight="1">
      <c r="B2" s="13"/>
      <c r="C2" s="35"/>
      <c r="S2" s="179"/>
      <c r="T2" s="35"/>
      <c r="U2" s="35"/>
      <c r="V2" s="35"/>
      <c r="W2" s="35"/>
    </row>
    <row r="3" spans="2:23" s="5" customFormat="1" ht="21.75" customHeight="1">
      <c r="B3" s="58"/>
      <c r="C3" s="57"/>
      <c r="D3" s="9"/>
      <c r="E3" s="9"/>
      <c r="F3" s="9"/>
      <c r="G3" s="9"/>
      <c r="H3" s="84" t="s">
        <v>0</v>
      </c>
      <c r="K3" s="51"/>
      <c r="L3" s="9"/>
      <c r="M3" s="9"/>
      <c r="N3" s="10" t="s">
        <v>1</v>
      </c>
      <c r="O3" s="36"/>
      <c r="P3" s="10"/>
      <c r="Q3" s="149" t="str">
        <f>blad1!K5</f>
        <v>TK Trossö</v>
      </c>
      <c r="R3" s="48"/>
      <c r="S3" s="52"/>
      <c r="T3" s="9"/>
      <c r="U3" s="9"/>
      <c r="V3" s="9"/>
      <c r="W3" s="9"/>
    </row>
    <row r="4" spans="2:23" s="5" customFormat="1" ht="21.75" customHeight="1">
      <c r="B4" s="49"/>
      <c r="C4" s="9"/>
      <c r="D4" s="9"/>
      <c r="E4" s="9"/>
      <c r="F4" s="9"/>
      <c r="G4" s="9"/>
      <c r="H4" s="83" t="s">
        <v>2</v>
      </c>
      <c r="K4" s="9"/>
      <c r="L4" s="9"/>
      <c r="M4" s="9"/>
      <c r="N4" s="10" t="s">
        <v>3</v>
      </c>
      <c r="O4" s="36"/>
      <c r="P4" s="10"/>
      <c r="Q4" s="150" t="str">
        <f>blad1!K6</f>
        <v>c/o Koistinen Skepparegatan 32</v>
      </c>
      <c r="R4" s="48"/>
      <c r="S4" s="52"/>
      <c r="T4" s="9"/>
      <c r="U4" s="9"/>
      <c r="V4" s="9"/>
      <c r="W4" s="9"/>
    </row>
    <row r="5" spans="2:23" s="5" customFormat="1" ht="21.75" customHeight="1"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49" t="str">
        <f>blad1!K7</f>
        <v>37135 Karlskrona</v>
      </c>
      <c r="R5" s="48"/>
      <c r="S5" s="52"/>
      <c r="T5" s="9"/>
      <c r="U5" s="9"/>
      <c r="V5" s="9"/>
      <c r="W5" s="9"/>
    </row>
    <row r="6" spans="2:23" s="5" customFormat="1" ht="18.75" customHeight="1">
      <c r="B6" s="49"/>
      <c r="C6" s="9"/>
      <c r="D6" s="9"/>
      <c r="E6" s="165"/>
      <c r="F6" s="154"/>
      <c r="G6" s="139"/>
      <c r="H6" s="9"/>
      <c r="I6" s="156"/>
      <c r="J6" s="9"/>
      <c r="K6" s="9"/>
      <c r="L6" s="9"/>
      <c r="M6" s="9"/>
      <c r="N6" s="9"/>
      <c r="O6" s="36"/>
      <c r="P6" s="36"/>
      <c r="R6" s="25"/>
      <c r="S6" s="53"/>
      <c r="T6" s="9"/>
      <c r="U6" s="9"/>
      <c r="V6" s="9"/>
      <c r="W6" s="9"/>
    </row>
    <row r="7" spans="2:23" s="5" customFormat="1" ht="18.75" customHeight="1">
      <c r="B7" s="4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S7" s="53"/>
      <c r="T7" s="9"/>
      <c r="U7" s="9"/>
      <c r="V7" s="9"/>
      <c r="W7" s="9"/>
    </row>
    <row r="8" spans="2:23" s="5" customFormat="1" ht="18.75" customHeight="1">
      <c r="B8" s="49"/>
      <c r="C8" s="9"/>
      <c r="D8" s="9"/>
      <c r="E8" s="9"/>
      <c r="F8" s="85" t="s">
        <v>5</v>
      </c>
      <c r="G8" s="47"/>
      <c r="H8" s="148" t="str">
        <f>blad1!K4</f>
        <v>Allsvenska serien Omg 1</v>
      </c>
      <c r="I8" s="8"/>
      <c r="J8" s="8"/>
      <c r="K8" s="8"/>
      <c r="L8" s="8"/>
      <c r="M8" s="8"/>
      <c r="N8" s="8"/>
      <c r="O8" s="36"/>
      <c r="P8" s="157" t="s">
        <v>92</v>
      </c>
      <c r="Q8" s="8"/>
      <c r="R8" s="164">
        <f>blad1!K3</f>
        <v>39487</v>
      </c>
      <c r="S8" s="53"/>
      <c r="T8" s="9"/>
      <c r="U8" s="9"/>
      <c r="V8" s="9"/>
      <c r="W8" s="9"/>
    </row>
    <row r="9" spans="2:23" s="5" customFormat="1" ht="16.5" customHeight="1">
      <c r="B9" s="5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66"/>
      <c r="S9" s="52"/>
      <c r="T9" s="9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67"/>
      <c r="U10" s="9"/>
    </row>
    <row r="11" spans="2:23" s="5" customFormat="1" ht="21.75" customHeight="1">
      <c r="B11" s="96" t="s">
        <v>6</v>
      </c>
      <c r="C11" s="96"/>
      <c r="D11" s="78"/>
      <c r="E11" s="78" t="s">
        <v>90</v>
      </c>
      <c r="F11" s="78" t="s">
        <v>43</v>
      </c>
      <c r="G11" s="177" t="s">
        <v>100</v>
      </c>
      <c r="O11" s="9"/>
      <c r="P11" s="9"/>
      <c r="Q11" s="51"/>
      <c r="R11" s="131"/>
      <c r="S11" s="9"/>
      <c r="T11" s="9"/>
      <c r="U11" s="9"/>
      <c r="V11" s="9"/>
      <c r="W11" s="9"/>
    </row>
    <row r="12" spans="15:22" s="5" customFormat="1" ht="21.75" customHeight="1" thickBot="1">
      <c r="O12" s="51"/>
      <c r="P12" s="51"/>
      <c r="R12" s="67"/>
      <c r="U12" s="9"/>
      <c r="V12" s="9"/>
    </row>
    <row r="13" spans="2:22" ht="21.75" customHeight="1">
      <c r="B13" s="99" t="s">
        <v>8</v>
      </c>
      <c r="C13" s="100" t="s">
        <v>9</v>
      </c>
      <c r="D13" s="100" t="s">
        <v>10</v>
      </c>
      <c r="E13" s="101" t="s">
        <v>11</v>
      </c>
      <c r="F13" s="101" t="s">
        <v>12</v>
      </c>
      <c r="G13" s="102"/>
      <c r="H13" s="69"/>
      <c r="I13" s="103"/>
      <c r="J13" s="70"/>
      <c r="K13" s="104"/>
      <c r="L13" s="105"/>
      <c r="M13" s="103" t="s">
        <v>2</v>
      </c>
      <c r="N13" s="71"/>
      <c r="O13" s="82"/>
      <c r="P13" s="104" t="s">
        <v>13</v>
      </c>
      <c r="Q13" s="106" t="s">
        <v>14</v>
      </c>
      <c r="R13" s="107" t="s">
        <v>15</v>
      </c>
      <c r="S13" s="100" t="s">
        <v>16</v>
      </c>
      <c r="T13" s="127"/>
      <c r="U13" s="35"/>
      <c r="V13" s="35"/>
    </row>
    <row r="14" spans="2:19" s="35" customFormat="1" ht="21.75" customHeight="1" thickBot="1">
      <c r="B14" s="108" t="s">
        <v>17</v>
      </c>
      <c r="C14" s="109"/>
      <c r="D14" s="109"/>
      <c r="E14" s="110"/>
      <c r="F14" s="110"/>
      <c r="G14" s="111"/>
      <c r="H14" s="72"/>
      <c r="I14" s="72"/>
      <c r="J14" s="73"/>
      <c r="K14" s="77"/>
      <c r="L14" s="74">
        <v>1</v>
      </c>
      <c r="M14" s="72">
        <v>2</v>
      </c>
      <c r="N14" s="73">
        <v>3</v>
      </c>
      <c r="O14" s="76"/>
      <c r="P14" s="75"/>
      <c r="Q14" s="112"/>
      <c r="R14" s="113"/>
      <c r="S14" s="75"/>
    </row>
    <row r="15" spans="2:22" s="89" customFormat="1" ht="21.75" customHeight="1">
      <c r="B15" s="116">
        <f>blad1!B39</f>
        <v>531124</v>
      </c>
      <c r="C15" s="79">
        <f>blad1!E39</f>
        <v>88.4</v>
      </c>
      <c r="D15" s="117"/>
      <c r="E15" s="118" t="str">
        <f>blad1!C39</f>
        <v>Sven Åke Albertsson</v>
      </c>
      <c r="F15" s="121" t="str">
        <f>blad1!D39</f>
        <v>TK Trossö</v>
      </c>
      <c r="G15" s="119"/>
      <c r="H15" s="92"/>
      <c r="I15" s="92"/>
      <c r="J15" s="93"/>
      <c r="K15" s="98"/>
      <c r="L15" s="63">
        <f>blad1!G39</f>
        <v>110</v>
      </c>
      <c r="M15" s="39">
        <v>115</v>
      </c>
      <c r="N15" s="39">
        <v>122.5</v>
      </c>
      <c r="O15" s="38">
        <f aca="true" t="shared" si="0" ref="O15:O29">MAX(L15,M15,N15)</f>
        <v>122.5</v>
      </c>
      <c r="P15" s="38">
        <f aca="true" t="shared" si="1" ref="P15:P29">IF(O15&lt;0,0,O15)</f>
        <v>122.5</v>
      </c>
      <c r="Q15" s="40">
        <f aca="true" t="shared" si="2" ref="Q15:Q29">IF(C15&lt;&gt;0,VLOOKUP(INT(C15),Wilksmen,(C15-INT(C15))*10+2),0)</f>
        <v>0.6444</v>
      </c>
      <c r="R15" s="37">
        <f aca="true" t="shared" si="3" ref="R15:R29">SUM(P15*Q15)</f>
        <v>78.939</v>
      </c>
      <c r="S15" s="97"/>
      <c r="T15" s="81"/>
      <c r="U15" s="81"/>
      <c r="V15" s="81"/>
    </row>
    <row r="16" spans="2:22" s="89" customFormat="1" ht="21.75" customHeight="1">
      <c r="B16" s="116">
        <f>blad1!B40</f>
        <v>751013</v>
      </c>
      <c r="C16" s="79">
        <f>blad1!E40</f>
        <v>88.4</v>
      </c>
      <c r="D16" s="117"/>
      <c r="E16" s="118" t="str">
        <f>blad1!C40</f>
        <v>Roger Andersson</v>
      </c>
      <c r="F16" s="121" t="str">
        <f>blad1!D40</f>
        <v>Kalmar AK</v>
      </c>
      <c r="G16" s="115"/>
      <c r="H16" s="90"/>
      <c r="I16" s="90"/>
      <c r="J16" s="91"/>
      <c r="K16" s="86"/>
      <c r="L16" s="63">
        <f>blad1!G40</f>
        <v>90</v>
      </c>
      <c r="M16" s="39">
        <v>100</v>
      </c>
      <c r="N16" s="39">
        <v>105</v>
      </c>
      <c r="O16" s="38">
        <f t="shared" si="0"/>
        <v>105</v>
      </c>
      <c r="P16" s="38">
        <f t="shared" si="1"/>
        <v>105</v>
      </c>
      <c r="Q16" s="40">
        <f t="shared" si="2"/>
        <v>0.6444</v>
      </c>
      <c r="R16" s="37">
        <f t="shared" si="3"/>
        <v>67.66199999999999</v>
      </c>
      <c r="S16" s="87"/>
      <c r="T16" s="92"/>
      <c r="U16" s="92"/>
      <c r="V16" s="92"/>
    </row>
    <row r="17" spans="2:22" s="89" customFormat="1" ht="21.75" customHeight="1">
      <c r="B17" s="116">
        <f>blad1!B41</f>
        <v>710330</v>
      </c>
      <c r="C17" s="79">
        <f>blad1!E41</f>
        <v>96.45</v>
      </c>
      <c r="D17" s="117"/>
      <c r="E17" s="118" t="str">
        <f>blad1!C41</f>
        <v>Henrik Svedlund</v>
      </c>
      <c r="F17" s="121" t="str">
        <f>blad1!D41</f>
        <v>TK Trossö</v>
      </c>
      <c r="G17" s="122"/>
      <c r="H17" s="92"/>
      <c r="I17" s="92"/>
      <c r="J17" s="93"/>
      <c r="K17" s="86"/>
      <c r="L17" s="63">
        <v>-180</v>
      </c>
      <c r="M17" s="39">
        <v>-180</v>
      </c>
      <c r="N17" s="39">
        <v>-180</v>
      </c>
      <c r="O17" s="38">
        <f t="shared" si="0"/>
        <v>-180</v>
      </c>
      <c r="P17" s="38">
        <f t="shared" si="1"/>
        <v>0</v>
      </c>
      <c r="Q17" s="40">
        <f t="shared" si="2"/>
        <v>0.618</v>
      </c>
      <c r="R17" s="37">
        <f t="shared" si="3"/>
        <v>0</v>
      </c>
      <c r="S17" s="87"/>
      <c r="T17" s="92"/>
      <c r="U17" s="92"/>
      <c r="V17" s="92"/>
    </row>
    <row r="18" spans="2:22" s="89" customFormat="1" ht="21.75" customHeight="1">
      <c r="B18" s="116">
        <f>blad1!B42</f>
        <v>640618</v>
      </c>
      <c r="C18" s="79">
        <f>blad1!E42</f>
        <v>102.6</v>
      </c>
      <c r="D18" s="117"/>
      <c r="E18" s="118" t="str">
        <f>blad1!C42</f>
        <v>Jimmy Olsson</v>
      </c>
      <c r="F18" s="121" t="str">
        <f>blad1!D42</f>
        <v>Ramdala IF</v>
      </c>
      <c r="G18" s="115"/>
      <c r="H18" s="90"/>
      <c r="I18" s="90"/>
      <c r="J18" s="91"/>
      <c r="K18" s="86"/>
      <c r="L18" s="63">
        <f>blad1!G42</f>
        <v>150</v>
      </c>
      <c r="M18" s="39">
        <v>162.5</v>
      </c>
      <c r="N18" s="39">
        <v>172.5</v>
      </c>
      <c r="O18" s="38">
        <f t="shared" si="0"/>
        <v>172.5</v>
      </c>
      <c r="P18" s="38">
        <f t="shared" si="1"/>
        <v>172.5</v>
      </c>
      <c r="Q18" s="40">
        <f t="shared" si="2"/>
        <v>0.6026</v>
      </c>
      <c r="R18" s="37">
        <f t="shared" si="3"/>
        <v>103.94850000000001</v>
      </c>
      <c r="S18" s="87"/>
      <c r="T18" s="92"/>
      <c r="U18" s="92"/>
      <c r="V18" s="92"/>
    </row>
    <row r="19" spans="2:22" s="89" customFormat="1" ht="21.75" customHeight="1">
      <c r="B19" s="116">
        <f>blad1!B43</f>
        <v>670425</v>
      </c>
      <c r="C19" s="79">
        <f>blad1!E43</f>
        <v>109.5</v>
      </c>
      <c r="D19" s="117"/>
      <c r="E19" s="118" t="str">
        <f>blad1!C43</f>
        <v>Håkan Persson</v>
      </c>
      <c r="F19" s="121" t="str">
        <f>blad1!D43</f>
        <v>Ramdala IF</v>
      </c>
      <c r="G19" s="122"/>
      <c r="H19" s="92"/>
      <c r="I19" s="92"/>
      <c r="J19" s="93"/>
      <c r="K19" s="86"/>
      <c r="L19" s="63">
        <f>blad1!G43</f>
        <v>220</v>
      </c>
      <c r="M19" s="39">
        <v>-230</v>
      </c>
      <c r="N19" s="39" t="s">
        <v>129</v>
      </c>
      <c r="O19" s="38">
        <f t="shared" si="0"/>
        <v>220</v>
      </c>
      <c r="P19" s="38">
        <f t="shared" si="1"/>
        <v>220</v>
      </c>
      <c r="Q19" s="40">
        <f t="shared" si="2"/>
        <v>0.5893</v>
      </c>
      <c r="R19" s="37">
        <f t="shared" si="3"/>
        <v>129.64600000000002</v>
      </c>
      <c r="S19" s="87"/>
      <c r="T19" s="92"/>
      <c r="U19" s="92"/>
      <c r="V19" s="92"/>
    </row>
    <row r="20" spans="2:22" s="89" customFormat="1" ht="21.75" customHeight="1">
      <c r="B20" s="116">
        <f>blad1!B44</f>
        <v>800927</v>
      </c>
      <c r="C20" s="79">
        <f>blad1!E44</f>
        <v>93.4</v>
      </c>
      <c r="D20" s="117"/>
      <c r="E20" s="118" t="str">
        <f>blad1!C44</f>
        <v>Jonas Forsmark</v>
      </c>
      <c r="F20" s="121" t="str">
        <f>blad1!D44</f>
        <v>Ramdala IF</v>
      </c>
      <c r="G20" s="115"/>
      <c r="H20" s="90"/>
      <c r="I20" s="90"/>
      <c r="J20" s="91"/>
      <c r="K20" s="86"/>
      <c r="L20" s="63">
        <f>blad1!G44</f>
        <v>170</v>
      </c>
      <c r="M20" s="39">
        <v>-180</v>
      </c>
      <c r="N20" s="39">
        <v>180</v>
      </c>
      <c r="O20" s="38">
        <f t="shared" si="0"/>
        <v>180</v>
      </c>
      <c r="P20" s="38">
        <f t="shared" si="1"/>
        <v>180</v>
      </c>
      <c r="Q20" s="40">
        <f t="shared" si="2"/>
        <v>0.6269</v>
      </c>
      <c r="R20" s="37">
        <f t="shared" si="3"/>
        <v>112.842</v>
      </c>
      <c r="S20" s="87"/>
      <c r="T20" s="92"/>
      <c r="U20" s="92"/>
      <c r="V20" s="92"/>
    </row>
    <row r="21" spans="2:22" s="89" customFormat="1" ht="21.75" customHeight="1">
      <c r="B21" s="116">
        <f>blad1!B45</f>
        <v>860129</v>
      </c>
      <c r="C21" s="79">
        <f>blad1!E45</f>
        <v>69.05</v>
      </c>
      <c r="D21" s="117"/>
      <c r="E21" s="118" t="str">
        <f>blad1!C45</f>
        <v>Law Shala</v>
      </c>
      <c r="F21" s="121" t="str">
        <f>blad1!D45</f>
        <v>Kalmar AK</v>
      </c>
      <c r="G21" s="122"/>
      <c r="H21" s="92"/>
      <c r="I21" s="92"/>
      <c r="J21" s="93"/>
      <c r="K21" s="86"/>
      <c r="L21" s="63">
        <v>-110</v>
      </c>
      <c r="M21" s="39">
        <v>-110</v>
      </c>
      <c r="N21" s="39">
        <v>110</v>
      </c>
      <c r="O21" s="38">
        <f t="shared" si="0"/>
        <v>110</v>
      </c>
      <c r="P21" s="38">
        <f t="shared" si="1"/>
        <v>110</v>
      </c>
      <c r="Q21" s="40">
        <f t="shared" si="2"/>
        <v>0.7578</v>
      </c>
      <c r="R21" s="37">
        <f t="shared" si="3"/>
        <v>83.358</v>
      </c>
      <c r="S21" s="87"/>
      <c r="T21" s="92"/>
      <c r="U21" s="92"/>
      <c r="V21" s="92"/>
    </row>
    <row r="22" spans="2:22" s="89" customFormat="1" ht="21.75" customHeight="1">
      <c r="B22" s="116">
        <f>blad1!B46</f>
        <v>0</v>
      </c>
      <c r="C22" s="79">
        <f>blad1!E46</f>
        <v>0</v>
      </c>
      <c r="D22" s="117"/>
      <c r="E22" s="118">
        <f>blad1!C46</f>
        <v>0</v>
      </c>
      <c r="F22" s="121">
        <f>blad1!D46</f>
        <v>0</v>
      </c>
      <c r="G22" s="122"/>
      <c r="H22" s="90"/>
      <c r="I22" s="90"/>
      <c r="J22" s="91"/>
      <c r="K22" s="86"/>
      <c r="L22" s="63">
        <f>blad1!G46</f>
        <v>0</v>
      </c>
      <c r="M22" s="39"/>
      <c r="N22" s="39"/>
      <c r="O22" s="38">
        <f t="shared" si="0"/>
        <v>0</v>
      </c>
      <c r="P22" s="38">
        <f t="shared" si="1"/>
        <v>0</v>
      </c>
      <c r="Q22" s="40">
        <f t="shared" si="2"/>
        <v>0</v>
      </c>
      <c r="R22" s="37">
        <f t="shared" si="3"/>
        <v>0</v>
      </c>
      <c r="S22" s="87"/>
      <c r="T22" s="92"/>
      <c r="U22" s="92"/>
      <c r="V22" s="92"/>
    </row>
    <row r="23" spans="2:22" s="89" customFormat="1" ht="21.75" customHeight="1">
      <c r="B23" s="116">
        <f>blad1!B47</f>
        <v>651110</v>
      </c>
      <c r="C23" s="79">
        <f>blad1!E47</f>
        <v>100.2</v>
      </c>
      <c r="D23" s="117"/>
      <c r="E23" s="118" t="str">
        <f>blad1!C47</f>
        <v>Jörgen Almqvist</v>
      </c>
      <c r="F23" s="121" t="str">
        <f>blad1!D47</f>
        <v>TK Trossö</v>
      </c>
      <c r="G23" s="122"/>
      <c r="H23" s="92"/>
      <c r="I23" s="92"/>
      <c r="J23" s="93"/>
      <c r="K23" s="86"/>
      <c r="L23" s="63">
        <f>blad1!G47</f>
        <v>155</v>
      </c>
      <c r="M23" s="39">
        <v>165</v>
      </c>
      <c r="N23" s="39">
        <v>175</v>
      </c>
      <c r="O23" s="38">
        <f t="shared" si="0"/>
        <v>175</v>
      </c>
      <c r="P23" s="38">
        <f t="shared" si="1"/>
        <v>175</v>
      </c>
      <c r="Q23" s="40">
        <f t="shared" si="2"/>
        <v>0.6081</v>
      </c>
      <c r="R23" s="37">
        <f t="shared" si="3"/>
        <v>106.41749999999999</v>
      </c>
      <c r="S23" s="87"/>
      <c r="T23" s="92"/>
      <c r="U23" s="92"/>
      <c r="V23" s="92"/>
    </row>
    <row r="24" spans="2:22" s="89" customFormat="1" ht="21.75" customHeight="1">
      <c r="B24" s="116">
        <f>blad1!B48</f>
        <v>700121</v>
      </c>
      <c r="C24" s="79">
        <f>blad1!E48</f>
        <v>102.9</v>
      </c>
      <c r="D24" s="117"/>
      <c r="E24" s="118" t="str">
        <f>blad1!C48</f>
        <v>Göran Claesson</v>
      </c>
      <c r="F24" s="121" t="str">
        <f>blad1!D48</f>
        <v>Ramdala IF</v>
      </c>
      <c r="G24" s="115"/>
      <c r="H24" s="90"/>
      <c r="I24" s="90"/>
      <c r="J24" s="91"/>
      <c r="K24" s="86"/>
      <c r="L24" s="63">
        <v>-135</v>
      </c>
      <c r="M24" s="39">
        <v>135</v>
      </c>
      <c r="N24" s="39">
        <v>145</v>
      </c>
      <c r="O24" s="38">
        <f t="shared" si="0"/>
        <v>145</v>
      </c>
      <c r="P24" s="38">
        <f t="shared" si="1"/>
        <v>145</v>
      </c>
      <c r="Q24" s="40">
        <f t="shared" si="2"/>
        <v>0.6019</v>
      </c>
      <c r="R24" s="37">
        <f t="shared" si="3"/>
        <v>87.2755</v>
      </c>
      <c r="S24" s="87"/>
      <c r="T24" s="92"/>
      <c r="U24" s="92"/>
      <c r="V24" s="92"/>
    </row>
    <row r="25" spans="2:22" s="89" customFormat="1" ht="21.75" customHeight="1">
      <c r="B25" s="116">
        <f>blad1!B49</f>
        <v>801105</v>
      </c>
      <c r="C25" s="79">
        <f>blad1!E49</f>
        <v>88.55</v>
      </c>
      <c r="D25" s="117"/>
      <c r="E25" s="118" t="str">
        <f>blad1!C49</f>
        <v>Bessim Xhafa</v>
      </c>
      <c r="F25" s="121" t="str">
        <f>blad1!D49</f>
        <v>Ramdala IF</v>
      </c>
      <c r="G25" s="122"/>
      <c r="H25" s="92"/>
      <c r="I25" s="92"/>
      <c r="J25" s="93"/>
      <c r="K25" s="86"/>
      <c r="L25" s="63">
        <f>blad1!G49</f>
        <v>115</v>
      </c>
      <c r="M25" s="39">
        <v>117.5</v>
      </c>
      <c r="N25" s="39">
        <v>120</v>
      </c>
      <c r="O25" s="38">
        <f t="shared" si="0"/>
        <v>120</v>
      </c>
      <c r="P25" s="38">
        <f t="shared" si="1"/>
        <v>120</v>
      </c>
      <c r="Q25" s="40">
        <f t="shared" si="2"/>
        <v>0.644</v>
      </c>
      <c r="R25" s="37">
        <f t="shared" si="3"/>
        <v>77.28</v>
      </c>
      <c r="S25" s="87"/>
      <c r="T25" s="92"/>
      <c r="U25" s="92"/>
      <c r="V25" s="92"/>
    </row>
    <row r="26" spans="2:22" s="89" customFormat="1" ht="21.75" customHeight="1">
      <c r="B26" s="116">
        <f>blad1!B50</f>
        <v>0</v>
      </c>
      <c r="C26" s="79">
        <f>blad1!E50</f>
        <v>0</v>
      </c>
      <c r="D26" s="114"/>
      <c r="E26" s="118">
        <f>blad1!C50</f>
        <v>0</v>
      </c>
      <c r="F26" s="121">
        <f>blad1!D50</f>
        <v>0</v>
      </c>
      <c r="G26" s="122"/>
      <c r="H26" s="90"/>
      <c r="I26" s="90"/>
      <c r="J26" s="91"/>
      <c r="K26" s="86"/>
      <c r="L26" s="63">
        <f>blad1!G50</f>
        <v>0</v>
      </c>
      <c r="M26" s="39"/>
      <c r="N26" s="39"/>
      <c r="O26" s="38">
        <f t="shared" si="0"/>
        <v>0</v>
      </c>
      <c r="P26" s="38">
        <f t="shared" si="1"/>
        <v>0</v>
      </c>
      <c r="Q26" s="40">
        <f t="shared" si="2"/>
        <v>0</v>
      </c>
      <c r="R26" s="37">
        <f t="shared" si="3"/>
        <v>0</v>
      </c>
      <c r="S26" s="87"/>
      <c r="T26" s="92"/>
      <c r="U26" s="92"/>
      <c r="V26" s="92"/>
    </row>
    <row r="27" spans="2:22" s="89" customFormat="1" ht="21.75" customHeight="1">
      <c r="B27" s="116">
        <f>blad1!B51</f>
        <v>0</v>
      </c>
      <c r="C27" s="79">
        <f>blad1!E51</f>
        <v>0</v>
      </c>
      <c r="D27" s="80"/>
      <c r="E27" s="118">
        <f>blad1!C51</f>
        <v>0</v>
      </c>
      <c r="F27" s="121">
        <f>blad1!D51</f>
        <v>0</v>
      </c>
      <c r="G27" s="92"/>
      <c r="H27" s="92"/>
      <c r="I27" s="92"/>
      <c r="J27" s="93"/>
      <c r="K27" s="86"/>
      <c r="L27" s="63">
        <f>blad1!G51</f>
        <v>0</v>
      </c>
      <c r="M27" s="87"/>
      <c r="N27" s="87"/>
      <c r="O27" s="88">
        <f t="shared" si="0"/>
        <v>0</v>
      </c>
      <c r="P27" s="38">
        <f t="shared" si="1"/>
        <v>0</v>
      </c>
      <c r="Q27" s="40">
        <f t="shared" si="2"/>
        <v>0</v>
      </c>
      <c r="R27" s="37">
        <f t="shared" si="3"/>
        <v>0</v>
      </c>
      <c r="S27" s="87"/>
      <c r="T27" s="92"/>
      <c r="U27" s="92"/>
      <c r="V27" s="92"/>
    </row>
    <row r="28" spans="2:22" s="89" customFormat="1" ht="21.75" customHeight="1">
      <c r="B28" s="116">
        <f>blad1!B52</f>
        <v>0</v>
      </c>
      <c r="C28" s="79">
        <f>blad1!E52</f>
        <v>0</v>
      </c>
      <c r="D28" s="80"/>
      <c r="E28" s="118">
        <f>blad1!C52</f>
        <v>0</v>
      </c>
      <c r="F28" s="121">
        <f>blad1!D52</f>
        <v>0</v>
      </c>
      <c r="G28" s="90"/>
      <c r="H28" s="90"/>
      <c r="I28" s="90"/>
      <c r="J28" s="91"/>
      <c r="K28" s="86"/>
      <c r="L28" s="63">
        <f>blad1!G52</f>
        <v>0</v>
      </c>
      <c r="M28" s="87"/>
      <c r="N28" s="87"/>
      <c r="O28" s="88">
        <f t="shared" si="0"/>
        <v>0</v>
      </c>
      <c r="P28" s="38">
        <f t="shared" si="1"/>
        <v>0</v>
      </c>
      <c r="Q28" s="40">
        <f t="shared" si="2"/>
        <v>0</v>
      </c>
      <c r="R28" s="37">
        <f t="shared" si="3"/>
        <v>0</v>
      </c>
      <c r="S28" s="87"/>
      <c r="T28" s="92"/>
      <c r="U28" s="92"/>
      <c r="V28" s="92"/>
    </row>
    <row r="29" spans="2:22" s="89" customFormat="1" ht="21.75" customHeight="1">
      <c r="B29" s="116">
        <f>blad1!B53</f>
        <v>0</v>
      </c>
      <c r="C29" s="79">
        <f>blad1!E53</f>
        <v>0</v>
      </c>
      <c r="D29" s="80"/>
      <c r="E29" s="118">
        <f>blad1!C53</f>
        <v>0</v>
      </c>
      <c r="F29" s="121">
        <f>blad1!D53</f>
        <v>0</v>
      </c>
      <c r="G29" s="94"/>
      <c r="H29" s="94"/>
      <c r="I29" s="94"/>
      <c r="J29" s="95"/>
      <c r="K29" s="86"/>
      <c r="L29" s="63">
        <f>blad1!G53</f>
        <v>0</v>
      </c>
      <c r="M29" s="87"/>
      <c r="N29" s="87"/>
      <c r="O29" s="88">
        <f t="shared" si="0"/>
        <v>0</v>
      </c>
      <c r="P29" s="38">
        <f t="shared" si="1"/>
        <v>0</v>
      </c>
      <c r="Q29" s="40">
        <f t="shared" si="2"/>
        <v>0</v>
      </c>
      <c r="R29" s="37">
        <f t="shared" si="3"/>
        <v>0</v>
      </c>
      <c r="S29" s="87"/>
      <c r="T29" s="92"/>
      <c r="U29" s="92"/>
      <c r="V29" s="92"/>
    </row>
    <row r="30" spans="2:23" s="35" customFormat="1" ht="18" customHeight="1">
      <c r="B30" s="56"/>
      <c r="C30" s="56"/>
      <c r="D30" s="56"/>
      <c r="E30" s="56"/>
      <c r="F30" s="56"/>
      <c r="G30" s="59"/>
      <c r="H30" s="59"/>
      <c r="I30" s="59"/>
      <c r="J30" s="59"/>
      <c r="K30" s="60"/>
      <c r="L30" s="59"/>
      <c r="M30" s="59"/>
      <c r="N30" s="59"/>
      <c r="O30" s="61"/>
      <c r="P30" s="61"/>
      <c r="Q30" s="59"/>
      <c r="R30" s="68"/>
      <c r="S30" s="60"/>
      <c r="T30" s="59"/>
      <c r="U30" s="59"/>
      <c r="V30" s="59"/>
      <c r="W30" s="59"/>
    </row>
    <row r="31" spans="2:26" ht="15" customHeight="1">
      <c r="B31" s="125" t="s">
        <v>52</v>
      </c>
      <c r="C31" s="126"/>
      <c r="D31" s="57"/>
      <c r="E31" s="59"/>
      <c r="F31" s="57"/>
      <c r="G31" s="57"/>
      <c r="H31" s="60"/>
      <c r="I31" s="61"/>
      <c r="J31" s="59"/>
      <c r="K31" s="57"/>
      <c r="L31" s="57"/>
      <c r="M31" s="61"/>
      <c r="N31" s="143" t="s">
        <v>55</v>
      </c>
      <c r="O31" s="61"/>
      <c r="P31" s="59"/>
      <c r="Q31" s="57"/>
      <c r="R31" s="57"/>
      <c r="S31" s="61"/>
      <c r="U31" s="61"/>
      <c r="V31" s="62"/>
      <c r="W31" s="60"/>
      <c r="X31" s="61"/>
      <c r="Y31" s="62"/>
      <c r="Z31" s="35"/>
    </row>
    <row r="32" spans="15:19" s="6" customFormat="1" ht="15" customHeight="1">
      <c r="O32" s="24"/>
      <c r="P32" s="24"/>
      <c r="R32" s="67"/>
      <c r="S32" s="26"/>
    </row>
    <row r="33" spans="2:22" s="6" customFormat="1" ht="15" customHeight="1">
      <c r="B33" s="6" t="s">
        <v>18</v>
      </c>
      <c r="E33" s="128" t="s">
        <v>19</v>
      </c>
      <c r="H33" s="6" t="s">
        <v>19</v>
      </c>
      <c r="K33" s="24"/>
      <c r="M33" s="27" t="s">
        <v>20</v>
      </c>
      <c r="Q33" s="6" t="s">
        <v>21</v>
      </c>
      <c r="R33" s="25"/>
      <c r="T33" s="27" t="s">
        <v>22</v>
      </c>
      <c r="U33" s="26"/>
      <c r="V33" s="57"/>
    </row>
    <row r="34" spans="5:22" s="6" customFormat="1" ht="15" customHeight="1">
      <c r="E34" s="128"/>
      <c r="K34" s="24"/>
      <c r="M34" s="24"/>
      <c r="R34" s="25"/>
      <c r="S34" s="24"/>
      <c r="T34" s="25"/>
      <c r="U34" s="26"/>
      <c r="V34" s="57"/>
    </row>
    <row r="35" spans="5:22" s="6" customFormat="1" ht="15" customHeight="1">
      <c r="E35" s="128"/>
      <c r="K35" s="24"/>
      <c r="M35" s="24"/>
      <c r="R35" s="25"/>
      <c r="S35" s="24"/>
      <c r="T35" s="25"/>
      <c r="U35" s="26"/>
      <c r="V35" s="57"/>
    </row>
    <row r="36" spans="2:23" s="6" customFormat="1" ht="15" customHeight="1">
      <c r="B36" s="42"/>
      <c r="C36" s="42"/>
      <c r="D36" s="42"/>
      <c r="E36" s="129"/>
      <c r="F36" s="42"/>
      <c r="G36" s="42"/>
      <c r="H36" s="42"/>
      <c r="I36" s="28"/>
      <c r="J36" s="28"/>
      <c r="K36" s="29"/>
      <c r="L36" s="28"/>
      <c r="M36" s="44"/>
      <c r="N36" s="28"/>
      <c r="O36" s="28"/>
      <c r="P36" s="28"/>
      <c r="Q36" s="28"/>
      <c r="R36" s="30"/>
      <c r="S36" s="29"/>
      <c r="T36" s="30"/>
      <c r="U36" s="31"/>
      <c r="V36" s="57"/>
      <c r="W36" s="57"/>
    </row>
    <row r="37" spans="5:23" s="6" customFormat="1" ht="15" customHeight="1">
      <c r="E37" s="128"/>
      <c r="K37" s="24"/>
      <c r="M37" s="24"/>
      <c r="R37" s="25"/>
      <c r="S37" s="24"/>
      <c r="T37" s="25"/>
      <c r="U37" s="26"/>
      <c r="V37" s="57"/>
      <c r="W37" s="57"/>
    </row>
    <row r="38" spans="2:23" s="6" customFormat="1" ht="15" customHeight="1">
      <c r="B38" s="6" t="s">
        <v>23</v>
      </c>
      <c r="E38" s="128" t="s">
        <v>23</v>
      </c>
      <c r="H38" s="6" t="s">
        <v>23</v>
      </c>
      <c r="K38" s="24"/>
      <c r="M38" s="6" t="s">
        <v>23</v>
      </c>
      <c r="Q38" s="6" t="s">
        <v>23</v>
      </c>
      <c r="R38" s="25"/>
      <c r="T38" s="6" t="s">
        <v>23</v>
      </c>
      <c r="U38" s="26"/>
      <c r="V38" s="57"/>
      <c r="W38" s="57"/>
    </row>
    <row r="39" spans="5:23" s="6" customFormat="1" ht="15" customHeight="1">
      <c r="E39" s="128"/>
      <c r="F39"/>
      <c r="H39"/>
      <c r="K39"/>
      <c r="M39" s="24"/>
      <c r="R39" s="25"/>
      <c r="S39" s="24"/>
      <c r="T39" s="25"/>
      <c r="U39" s="26"/>
      <c r="V39" s="57"/>
      <c r="W39" s="57"/>
    </row>
    <row r="40" spans="2:23" ht="15" customHeight="1">
      <c r="B40" s="46"/>
      <c r="C40" s="46"/>
      <c r="D40" s="17"/>
      <c r="E40" s="130"/>
      <c r="F40" s="11"/>
      <c r="G40" s="46"/>
      <c r="H40" s="11"/>
      <c r="I40" s="17"/>
      <c r="J40" s="17"/>
      <c r="K40" s="11"/>
      <c r="L40" s="46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sheetProtection/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1"/>
  <sheetViews>
    <sheetView zoomScale="65" zoomScaleNormal="65" zoomScalePageLayoutView="0" workbookViewId="0" topLeftCell="A1">
      <selection activeCell="F19" sqref="F19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21.710937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2.57421875" style="2" customWidth="1"/>
    <col min="16" max="16" width="12.421875" style="1" customWidth="1"/>
    <col min="17" max="17" width="13.8515625" style="65" customWidth="1"/>
    <col min="18" max="18" width="11.57421875" style="3" customWidth="1"/>
    <col min="19" max="19" width="7.421875" style="1" customWidth="1"/>
    <col min="20" max="20" width="8.4218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2:22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2"/>
      <c r="O1" s="32"/>
      <c r="P1" s="17"/>
      <c r="Q1" s="64"/>
      <c r="R1" s="34"/>
      <c r="S1" s="35"/>
      <c r="T1" s="35"/>
      <c r="U1" s="35"/>
      <c r="V1" s="35"/>
    </row>
    <row r="2" spans="2:22" ht="15" customHeight="1">
      <c r="B2" s="13"/>
      <c r="C2" s="35"/>
      <c r="R2" s="179"/>
      <c r="S2" s="35"/>
      <c r="T2" s="35"/>
      <c r="U2" s="35"/>
      <c r="V2" s="35"/>
    </row>
    <row r="3" spans="2:22" s="5" customFormat="1" ht="21.75" customHeight="1">
      <c r="B3" s="58"/>
      <c r="C3" s="57"/>
      <c r="D3" s="9"/>
      <c r="E3" s="9"/>
      <c r="F3" s="9"/>
      <c r="G3" s="84" t="s">
        <v>0</v>
      </c>
      <c r="J3" s="51"/>
      <c r="K3" s="9"/>
      <c r="L3" s="9"/>
      <c r="M3" s="10" t="s">
        <v>1</v>
      </c>
      <c r="N3" s="36"/>
      <c r="O3" s="10"/>
      <c r="P3" s="149" t="str">
        <f>blad1!K5</f>
        <v>TK Trossö</v>
      </c>
      <c r="Q3" s="48"/>
      <c r="R3" s="52"/>
      <c r="S3" s="9"/>
      <c r="T3" s="9"/>
      <c r="U3" s="9"/>
      <c r="V3" s="9"/>
    </row>
    <row r="4" spans="2:22" s="5" customFormat="1" ht="21.75" customHeight="1">
      <c r="B4" s="49"/>
      <c r="C4" s="9"/>
      <c r="D4" s="9"/>
      <c r="E4" s="9"/>
      <c r="F4" s="9"/>
      <c r="G4" s="83" t="s">
        <v>2</v>
      </c>
      <c r="J4" s="9"/>
      <c r="K4" s="9"/>
      <c r="L4" s="9"/>
      <c r="M4" s="10" t="s">
        <v>3</v>
      </c>
      <c r="N4" s="36"/>
      <c r="O4" s="10"/>
      <c r="P4" s="150" t="str">
        <f>blad1!K6</f>
        <v>c/o Koistinen Skepparegatan 32</v>
      </c>
      <c r="Q4" s="48"/>
      <c r="R4" s="52"/>
      <c r="S4" s="9"/>
      <c r="T4" s="9"/>
      <c r="U4" s="9"/>
      <c r="V4" s="9"/>
    </row>
    <row r="5" spans="2:22" s="5" customFormat="1" ht="21.75" customHeight="1"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10" t="s">
        <v>4</v>
      </c>
      <c r="N5" s="11"/>
      <c r="O5" s="10"/>
      <c r="P5" s="149" t="str">
        <f>blad1!K7</f>
        <v>37135 Karlskrona</v>
      </c>
      <c r="Q5" s="48"/>
      <c r="R5" s="52"/>
      <c r="S5" s="9"/>
      <c r="T5" s="9"/>
      <c r="U5" s="9"/>
      <c r="V5" s="9"/>
    </row>
    <row r="6" spans="2:22" s="5" customFormat="1" ht="18.75" customHeight="1">
      <c r="B6" s="49"/>
      <c r="C6" s="9"/>
      <c r="D6" s="9"/>
      <c r="E6" s="157" t="s">
        <v>92</v>
      </c>
      <c r="F6" s="152">
        <f>blad1!K3</f>
        <v>39487</v>
      </c>
      <c r="G6" s="9"/>
      <c r="H6" s="156"/>
      <c r="I6" s="9"/>
      <c r="J6" s="9"/>
      <c r="K6" s="9"/>
      <c r="L6" s="9"/>
      <c r="M6" s="9"/>
      <c r="N6" s="36"/>
      <c r="O6" s="36"/>
      <c r="Q6" s="25"/>
      <c r="R6" s="53"/>
      <c r="S6" s="9"/>
      <c r="T6" s="9"/>
      <c r="U6" s="9"/>
      <c r="V6" s="9"/>
    </row>
    <row r="7" spans="2:22" s="5" customFormat="1" ht="18.75" customHeight="1">
      <c r="B7" s="4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6"/>
      <c r="O7" s="36"/>
      <c r="Q7" s="25"/>
      <c r="R7" s="53"/>
      <c r="S7" s="9"/>
      <c r="T7" s="9"/>
      <c r="U7" s="9"/>
      <c r="V7" s="9"/>
    </row>
    <row r="8" spans="2:22" s="5" customFormat="1" ht="18.75" customHeight="1">
      <c r="B8" s="49"/>
      <c r="C8" s="9"/>
      <c r="D8" s="9"/>
      <c r="E8" s="9"/>
      <c r="F8" s="85" t="s">
        <v>5</v>
      </c>
      <c r="G8" s="148" t="str">
        <f>blad1!K4</f>
        <v>Allsvenska serien Omg 1</v>
      </c>
      <c r="H8" s="8"/>
      <c r="I8" s="8"/>
      <c r="J8" s="8"/>
      <c r="K8" s="8"/>
      <c r="L8" s="8"/>
      <c r="M8" s="8"/>
      <c r="N8" s="36"/>
      <c r="O8" s="157" t="s">
        <v>92</v>
      </c>
      <c r="P8" s="8"/>
      <c r="Q8" s="164">
        <f>blad1!K3</f>
        <v>39487</v>
      </c>
      <c r="R8" s="53"/>
      <c r="S8" s="9"/>
      <c r="T8" s="9"/>
      <c r="U8" s="9"/>
      <c r="V8" s="9"/>
    </row>
    <row r="9" spans="2:22" s="5" customFormat="1" ht="16.5" customHeight="1">
      <c r="B9" s="5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66"/>
      <c r="R9" s="52"/>
      <c r="S9" s="9"/>
      <c r="T9" s="9"/>
      <c r="U9" s="9"/>
      <c r="V9" s="9"/>
    </row>
    <row r="10" spans="12:20" s="5" customFormat="1" ht="16.5" customHeight="1">
      <c r="L10" s="9"/>
      <c r="M10" s="9"/>
      <c r="N10" s="7"/>
      <c r="O10" s="7"/>
      <c r="Q10" s="67"/>
      <c r="S10" s="9"/>
      <c r="T10" s="9"/>
    </row>
    <row r="11" spans="2:22" s="5" customFormat="1" ht="21.75" customHeight="1">
      <c r="B11" s="96" t="s">
        <v>6</v>
      </c>
      <c r="C11" s="96"/>
      <c r="D11" s="78"/>
      <c r="E11" s="78" t="s">
        <v>108</v>
      </c>
      <c r="F11" s="78" t="s">
        <v>44</v>
      </c>
      <c r="N11" s="9"/>
      <c r="O11" s="9"/>
      <c r="P11" s="51"/>
      <c r="Q11" s="131"/>
      <c r="R11" s="9"/>
      <c r="S11" s="9"/>
      <c r="T11" s="9"/>
      <c r="U11" s="9"/>
      <c r="V11" s="9"/>
    </row>
    <row r="12" spans="14:21" s="5" customFormat="1" ht="21.75" customHeight="1" thickBot="1">
      <c r="N12" s="51"/>
      <c r="O12" s="51"/>
      <c r="Q12" s="67"/>
      <c r="S12" s="9"/>
      <c r="T12" s="9"/>
      <c r="U12" s="9"/>
    </row>
    <row r="13" spans="2:21" ht="21.75" customHeight="1">
      <c r="B13" s="99" t="s">
        <v>8</v>
      </c>
      <c r="C13" s="100" t="s">
        <v>9</v>
      </c>
      <c r="D13" s="100" t="s">
        <v>10</v>
      </c>
      <c r="E13" s="101" t="s">
        <v>11</v>
      </c>
      <c r="F13" s="101" t="s">
        <v>12</v>
      </c>
      <c r="G13" s="69"/>
      <c r="H13" s="103"/>
      <c r="I13" s="70"/>
      <c r="J13" s="104"/>
      <c r="K13" s="105"/>
      <c r="L13" s="103" t="s">
        <v>2</v>
      </c>
      <c r="M13" s="71"/>
      <c r="N13" s="82"/>
      <c r="O13" s="104" t="s">
        <v>13</v>
      </c>
      <c r="P13" s="106" t="s">
        <v>14</v>
      </c>
      <c r="Q13" s="107" t="s">
        <v>15</v>
      </c>
      <c r="R13" s="100" t="s">
        <v>16</v>
      </c>
      <c r="S13" s="127"/>
      <c r="T13" s="35"/>
      <c r="U13" s="35"/>
    </row>
    <row r="14" spans="2:18" s="35" customFormat="1" ht="21.75" customHeight="1" thickBot="1">
      <c r="B14" s="108" t="s">
        <v>17</v>
      </c>
      <c r="C14" s="109"/>
      <c r="D14" s="109"/>
      <c r="E14" s="110"/>
      <c r="F14" s="110"/>
      <c r="G14" s="72"/>
      <c r="H14" s="72"/>
      <c r="I14" s="73"/>
      <c r="J14" s="77"/>
      <c r="K14" s="74">
        <v>1</v>
      </c>
      <c r="L14" s="72">
        <v>2</v>
      </c>
      <c r="M14" s="73">
        <v>3</v>
      </c>
      <c r="N14" s="76"/>
      <c r="O14" s="75"/>
      <c r="P14" s="112"/>
      <c r="Q14" s="113"/>
      <c r="R14" s="75"/>
    </row>
    <row r="15" spans="2:21" s="89" customFormat="1" ht="21.75" customHeight="1">
      <c r="B15" s="116">
        <f>blad1!B75</f>
        <v>0</v>
      </c>
      <c r="C15" s="79">
        <f>blad1!E75</f>
        <v>0</v>
      </c>
      <c r="D15" s="117"/>
      <c r="E15" s="118">
        <f>blad1!C75</f>
        <v>0</v>
      </c>
      <c r="F15" s="121">
        <f>blad1!D75</f>
        <v>0</v>
      </c>
      <c r="G15" s="92"/>
      <c r="H15" s="92"/>
      <c r="I15" s="93"/>
      <c r="J15" s="98"/>
      <c r="K15" s="63">
        <f>blad1!G75</f>
        <v>0</v>
      </c>
      <c r="L15" s="39"/>
      <c r="M15" s="39"/>
      <c r="N15" s="38">
        <f aca="true" t="shared" si="0" ref="N15:N29">MAX(K15,L15,M15)</f>
        <v>0</v>
      </c>
      <c r="O15" s="38">
        <f aca="true" t="shared" si="1" ref="O15:O29">IF(N15&lt;0,0,N15)</f>
        <v>0</v>
      </c>
      <c r="P15" s="40">
        <f aca="true" t="shared" si="2" ref="P15:P29">IF(C15&lt;&gt;0,VLOOKUP(INT(C15),Wilksmen,(C15-INT(C15))*10+2),0)</f>
        <v>0</v>
      </c>
      <c r="Q15" s="37">
        <f aca="true" t="shared" si="3" ref="Q15:Q29">SUM(O15*P15)</f>
        <v>0</v>
      </c>
      <c r="R15" s="97"/>
      <c r="S15" s="81"/>
      <c r="T15" s="81"/>
      <c r="U15" s="81"/>
    </row>
    <row r="16" spans="2:21" s="89" customFormat="1" ht="21.75" customHeight="1">
      <c r="B16" s="116">
        <f>blad1!B76</f>
        <v>0</v>
      </c>
      <c r="C16" s="79">
        <f>blad1!E76</f>
        <v>0</v>
      </c>
      <c r="D16" s="117"/>
      <c r="E16" s="118">
        <f>blad1!C76</f>
        <v>0</v>
      </c>
      <c r="F16" s="121">
        <f>blad1!D76</f>
        <v>0</v>
      </c>
      <c r="G16" s="90"/>
      <c r="H16" s="90"/>
      <c r="I16" s="91"/>
      <c r="J16" s="86"/>
      <c r="K16" s="63">
        <f>blad1!G76</f>
        <v>0</v>
      </c>
      <c r="L16" s="39"/>
      <c r="M16" s="39"/>
      <c r="N16" s="38">
        <f t="shared" si="0"/>
        <v>0</v>
      </c>
      <c r="O16" s="38">
        <f t="shared" si="1"/>
        <v>0</v>
      </c>
      <c r="P16" s="40">
        <f t="shared" si="2"/>
        <v>0</v>
      </c>
      <c r="Q16" s="37">
        <f t="shared" si="3"/>
        <v>0</v>
      </c>
      <c r="R16" s="87"/>
      <c r="S16" s="92"/>
      <c r="T16" s="92"/>
      <c r="U16" s="92"/>
    </row>
    <row r="17" spans="2:21" s="89" customFormat="1" ht="21.75" customHeight="1">
      <c r="B17" s="116">
        <f>blad1!B77</f>
        <v>0</v>
      </c>
      <c r="C17" s="79">
        <f>blad1!E77</f>
        <v>0</v>
      </c>
      <c r="D17" s="117"/>
      <c r="E17" s="118">
        <f>blad1!C77</f>
        <v>0</v>
      </c>
      <c r="F17" s="121">
        <f>blad1!D77</f>
        <v>0</v>
      </c>
      <c r="G17" s="92"/>
      <c r="H17" s="92"/>
      <c r="I17" s="93"/>
      <c r="J17" s="86"/>
      <c r="K17" s="63">
        <f>blad1!G77</f>
        <v>0</v>
      </c>
      <c r="L17" s="39"/>
      <c r="M17" s="39"/>
      <c r="N17" s="38">
        <f t="shared" si="0"/>
        <v>0</v>
      </c>
      <c r="O17" s="38">
        <f t="shared" si="1"/>
        <v>0</v>
      </c>
      <c r="P17" s="40">
        <f t="shared" si="2"/>
        <v>0</v>
      </c>
      <c r="Q17" s="37">
        <f t="shared" si="3"/>
        <v>0</v>
      </c>
      <c r="R17" s="87"/>
      <c r="S17" s="92"/>
      <c r="T17" s="92"/>
      <c r="U17" s="92"/>
    </row>
    <row r="18" spans="2:21" s="89" customFormat="1" ht="21.75" customHeight="1">
      <c r="B18" s="116">
        <f>blad1!B78</f>
        <v>0</v>
      </c>
      <c r="C18" s="79">
        <f>blad1!E78</f>
        <v>0</v>
      </c>
      <c r="D18" s="117"/>
      <c r="E18" s="118">
        <f>blad1!C78</f>
        <v>0</v>
      </c>
      <c r="F18" s="121">
        <f>blad1!D78</f>
        <v>0</v>
      </c>
      <c r="G18" s="90"/>
      <c r="H18" s="90"/>
      <c r="I18" s="91"/>
      <c r="J18" s="86"/>
      <c r="K18" s="63">
        <f>blad1!G78</f>
        <v>0</v>
      </c>
      <c r="L18" s="39"/>
      <c r="M18" s="39"/>
      <c r="N18" s="38">
        <f t="shared" si="0"/>
        <v>0</v>
      </c>
      <c r="O18" s="38">
        <f t="shared" si="1"/>
        <v>0</v>
      </c>
      <c r="P18" s="40">
        <f t="shared" si="2"/>
        <v>0</v>
      </c>
      <c r="Q18" s="37">
        <f t="shared" si="3"/>
        <v>0</v>
      </c>
      <c r="R18" s="87"/>
      <c r="S18" s="92"/>
      <c r="T18" s="92"/>
      <c r="U18" s="92"/>
    </row>
    <row r="19" spans="2:21" s="89" customFormat="1" ht="21.75" customHeight="1">
      <c r="B19" s="116">
        <f>blad1!B79</f>
        <v>0</v>
      </c>
      <c r="C19" s="79">
        <f>blad1!E79</f>
        <v>0</v>
      </c>
      <c r="D19" s="117"/>
      <c r="E19" s="118">
        <f>blad1!C79</f>
        <v>0</v>
      </c>
      <c r="F19" s="121">
        <f>blad1!D79</f>
        <v>0</v>
      </c>
      <c r="G19" s="92"/>
      <c r="H19" s="92"/>
      <c r="I19" s="93"/>
      <c r="J19" s="86"/>
      <c r="K19" s="63">
        <f>blad1!G79</f>
        <v>0</v>
      </c>
      <c r="L19" s="39"/>
      <c r="M19" s="39"/>
      <c r="N19" s="38">
        <f t="shared" si="0"/>
        <v>0</v>
      </c>
      <c r="O19" s="38">
        <f t="shared" si="1"/>
        <v>0</v>
      </c>
      <c r="P19" s="40">
        <f t="shared" si="2"/>
        <v>0</v>
      </c>
      <c r="Q19" s="37">
        <f t="shared" si="3"/>
        <v>0</v>
      </c>
      <c r="R19" s="87"/>
      <c r="S19" s="92"/>
      <c r="T19" s="92"/>
      <c r="U19" s="92"/>
    </row>
    <row r="20" spans="2:21" s="89" customFormat="1" ht="21.75" customHeight="1">
      <c r="B20" s="116">
        <f>blad1!B80</f>
        <v>0</v>
      </c>
      <c r="C20" s="79">
        <f>blad1!E80</f>
        <v>0</v>
      </c>
      <c r="D20" s="117"/>
      <c r="E20" s="118">
        <f>blad1!C80</f>
        <v>0</v>
      </c>
      <c r="F20" s="121">
        <f>blad1!D80</f>
        <v>0</v>
      </c>
      <c r="G20" s="90"/>
      <c r="H20" s="90"/>
      <c r="I20" s="91"/>
      <c r="J20" s="86"/>
      <c r="K20" s="63">
        <f>blad1!G80</f>
        <v>0</v>
      </c>
      <c r="L20" s="39"/>
      <c r="M20" s="39"/>
      <c r="N20" s="38">
        <f t="shared" si="0"/>
        <v>0</v>
      </c>
      <c r="O20" s="38">
        <f t="shared" si="1"/>
        <v>0</v>
      </c>
      <c r="P20" s="40">
        <f t="shared" si="2"/>
        <v>0</v>
      </c>
      <c r="Q20" s="37">
        <f t="shared" si="3"/>
        <v>0</v>
      </c>
      <c r="R20" s="87"/>
      <c r="S20" s="92"/>
      <c r="T20" s="92"/>
      <c r="U20" s="92"/>
    </row>
    <row r="21" spans="2:21" s="89" customFormat="1" ht="21.75" customHeight="1">
      <c r="B21" s="116">
        <f>blad1!B81</f>
        <v>0</v>
      </c>
      <c r="C21" s="79">
        <f>blad1!E81</f>
        <v>0</v>
      </c>
      <c r="D21" s="117"/>
      <c r="E21" s="118">
        <f>blad1!C81</f>
        <v>0</v>
      </c>
      <c r="F21" s="121">
        <f>blad1!D81</f>
        <v>0</v>
      </c>
      <c r="G21" s="92"/>
      <c r="H21" s="92"/>
      <c r="I21" s="93"/>
      <c r="J21" s="86"/>
      <c r="K21" s="63">
        <f>blad1!G81</f>
        <v>0</v>
      </c>
      <c r="L21" s="39"/>
      <c r="M21" s="39"/>
      <c r="N21" s="38">
        <f t="shared" si="0"/>
        <v>0</v>
      </c>
      <c r="O21" s="38">
        <f t="shared" si="1"/>
        <v>0</v>
      </c>
      <c r="P21" s="40">
        <f t="shared" si="2"/>
        <v>0</v>
      </c>
      <c r="Q21" s="37">
        <f t="shared" si="3"/>
        <v>0</v>
      </c>
      <c r="R21" s="87"/>
      <c r="S21" s="92"/>
      <c r="T21" s="92"/>
      <c r="U21" s="92"/>
    </row>
    <row r="22" spans="2:21" s="89" customFormat="1" ht="21.75" customHeight="1">
      <c r="B22" s="116">
        <f>blad1!B82</f>
        <v>0</v>
      </c>
      <c r="C22" s="79">
        <f>blad1!E82</f>
        <v>0</v>
      </c>
      <c r="D22" s="117"/>
      <c r="E22" s="118">
        <f>blad1!C82</f>
        <v>0</v>
      </c>
      <c r="F22" s="121">
        <f>blad1!D82</f>
        <v>0</v>
      </c>
      <c r="G22" s="90"/>
      <c r="H22" s="90"/>
      <c r="I22" s="91"/>
      <c r="J22" s="86"/>
      <c r="K22" s="63">
        <f>blad1!G82</f>
        <v>0</v>
      </c>
      <c r="L22" s="39"/>
      <c r="M22" s="39"/>
      <c r="N22" s="38">
        <f t="shared" si="0"/>
        <v>0</v>
      </c>
      <c r="O22" s="38">
        <f t="shared" si="1"/>
        <v>0</v>
      </c>
      <c r="P22" s="40">
        <f t="shared" si="2"/>
        <v>0</v>
      </c>
      <c r="Q22" s="37">
        <f t="shared" si="3"/>
        <v>0</v>
      </c>
      <c r="R22" s="87"/>
      <c r="S22" s="92"/>
      <c r="T22" s="92"/>
      <c r="U22" s="92"/>
    </row>
    <row r="23" spans="2:21" s="89" customFormat="1" ht="21.75" customHeight="1">
      <c r="B23" s="116">
        <f>blad1!B83</f>
        <v>0</v>
      </c>
      <c r="C23" s="79">
        <f>blad1!E83</f>
        <v>0</v>
      </c>
      <c r="D23" s="117"/>
      <c r="E23" s="118">
        <f>blad1!C83</f>
        <v>0</v>
      </c>
      <c r="F23" s="121">
        <f>blad1!D83</f>
        <v>0</v>
      </c>
      <c r="G23" s="92"/>
      <c r="H23" s="92"/>
      <c r="I23" s="93"/>
      <c r="J23" s="86"/>
      <c r="K23" s="63">
        <f>blad1!G83</f>
        <v>0</v>
      </c>
      <c r="L23" s="39"/>
      <c r="M23" s="39"/>
      <c r="N23" s="38">
        <f t="shared" si="0"/>
        <v>0</v>
      </c>
      <c r="O23" s="38">
        <f t="shared" si="1"/>
        <v>0</v>
      </c>
      <c r="P23" s="40">
        <f t="shared" si="2"/>
        <v>0</v>
      </c>
      <c r="Q23" s="37">
        <f t="shared" si="3"/>
        <v>0</v>
      </c>
      <c r="R23" s="87"/>
      <c r="S23" s="92"/>
      <c r="T23" s="92"/>
      <c r="U23" s="92"/>
    </row>
    <row r="24" spans="2:21" s="89" customFormat="1" ht="21.75" customHeight="1">
      <c r="B24" s="116">
        <f>blad1!B84</f>
        <v>0</v>
      </c>
      <c r="C24" s="79">
        <f>blad1!E84</f>
        <v>0</v>
      </c>
      <c r="D24" s="117"/>
      <c r="E24" s="118">
        <f>blad1!C84</f>
        <v>0</v>
      </c>
      <c r="F24" s="121">
        <f>blad1!D84</f>
        <v>0</v>
      </c>
      <c r="G24" s="90"/>
      <c r="H24" s="90"/>
      <c r="I24" s="91"/>
      <c r="J24" s="86"/>
      <c r="K24" s="63">
        <f>blad1!G84</f>
        <v>0</v>
      </c>
      <c r="L24" s="39"/>
      <c r="M24" s="39"/>
      <c r="N24" s="38">
        <f t="shared" si="0"/>
        <v>0</v>
      </c>
      <c r="O24" s="38">
        <f t="shared" si="1"/>
        <v>0</v>
      </c>
      <c r="P24" s="40">
        <f t="shared" si="2"/>
        <v>0</v>
      </c>
      <c r="Q24" s="37">
        <f t="shared" si="3"/>
        <v>0</v>
      </c>
      <c r="R24" s="87"/>
      <c r="S24" s="92"/>
      <c r="T24" s="92"/>
      <c r="U24" s="92"/>
    </row>
    <row r="25" spans="2:21" s="89" customFormat="1" ht="21.75" customHeight="1">
      <c r="B25" s="116">
        <f>blad1!B85</f>
        <v>0</v>
      </c>
      <c r="C25" s="79">
        <f>blad1!E85</f>
        <v>0</v>
      </c>
      <c r="D25" s="117"/>
      <c r="E25" s="118">
        <f>blad1!C85</f>
        <v>0</v>
      </c>
      <c r="F25" s="121">
        <f>blad1!D85</f>
        <v>0</v>
      </c>
      <c r="G25" s="92"/>
      <c r="H25" s="92"/>
      <c r="I25" s="93"/>
      <c r="J25" s="86"/>
      <c r="K25" s="63">
        <f>blad1!G85</f>
        <v>0</v>
      </c>
      <c r="L25" s="39"/>
      <c r="M25" s="39"/>
      <c r="N25" s="38">
        <f t="shared" si="0"/>
        <v>0</v>
      </c>
      <c r="O25" s="38">
        <f t="shared" si="1"/>
        <v>0</v>
      </c>
      <c r="P25" s="40">
        <f t="shared" si="2"/>
        <v>0</v>
      </c>
      <c r="Q25" s="37">
        <f t="shared" si="3"/>
        <v>0</v>
      </c>
      <c r="R25" s="87"/>
      <c r="S25" s="92"/>
      <c r="T25" s="92"/>
      <c r="U25" s="92"/>
    </row>
    <row r="26" spans="2:21" s="89" customFormat="1" ht="21.75" customHeight="1">
      <c r="B26" s="116">
        <f>blad1!B86</f>
        <v>0</v>
      </c>
      <c r="C26" s="79">
        <f>blad1!E86</f>
        <v>0</v>
      </c>
      <c r="D26" s="117"/>
      <c r="E26" s="118">
        <f>blad1!C86</f>
        <v>0</v>
      </c>
      <c r="F26" s="121">
        <f>blad1!D86</f>
        <v>0</v>
      </c>
      <c r="G26" s="90"/>
      <c r="H26" s="90"/>
      <c r="I26" s="91"/>
      <c r="J26" s="86"/>
      <c r="K26" s="63">
        <f>blad1!G86</f>
        <v>0</v>
      </c>
      <c r="L26" s="39"/>
      <c r="M26" s="39"/>
      <c r="N26" s="38">
        <f t="shared" si="0"/>
        <v>0</v>
      </c>
      <c r="O26" s="38">
        <f t="shared" si="1"/>
        <v>0</v>
      </c>
      <c r="P26" s="40">
        <f t="shared" si="2"/>
        <v>0</v>
      </c>
      <c r="Q26" s="37">
        <f t="shared" si="3"/>
        <v>0</v>
      </c>
      <c r="R26" s="87"/>
      <c r="S26" s="92"/>
      <c r="T26" s="92"/>
      <c r="U26" s="92"/>
    </row>
    <row r="27" spans="2:21" s="89" customFormat="1" ht="21.75" customHeight="1">
      <c r="B27" s="116">
        <f>blad1!B87</f>
        <v>0</v>
      </c>
      <c r="C27" s="79">
        <f>blad1!E87</f>
        <v>0</v>
      </c>
      <c r="D27" s="117"/>
      <c r="E27" s="118">
        <f>blad1!C87</f>
        <v>0</v>
      </c>
      <c r="F27" s="121">
        <f>blad1!D87</f>
        <v>0</v>
      </c>
      <c r="G27" s="92"/>
      <c r="H27" s="92"/>
      <c r="I27" s="93"/>
      <c r="J27" s="86"/>
      <c r="K27" s="63">
        <f>blad1!G87</f>
        <v>0</v>
      </c>
      <c r="L27" s="87"/>
      <c r="M27" s="87"/>
      <c r="N27" s="88">
        <f t="shared" si="0"/>
        <v>0</v>
      </c>
      <c r="O27" s="38">
        <f t="shared" si="1"/>
        <v>0</v>
      </c>
      <c r="P27" s="40">
        <f t="shared" si="2"/>
        <v>0</v>
      </c>
      <c r="Q27" s="37">
        <f t="shared" si="3"/>
        <v>0</v>
      </c>
      <c r="R27" s="87"/>
      <c r="S27" s="92"/>
      <c r="T27" s="92"/>
      <c r="U27" s="92"/>
    </row>
    <row r="28" spans="2:21" s="89" customFormat="1" ht="21.75" customHeight="1">
      <c r="B28" s="116">
        <f>blad1!B88</f>
        <v>0</v>
      </c>
      <c r="C28" s="79">
        <f>blad1!E88</f>
        <v>0</v>
      </c>
      <c r="D28" s="117"/>
      <c r="E28" s="118">
        <f>blad1!C88</f>
        <v>0</v>
      </c>
      <c r="F28" s="121">
        <f>blad1!D88</f>
        <v>0</v>
      </c>
      <c r="G28" s="90"/>
      <c r="H28" s="90"/>
      <c r="I28" s="91"/>
      <c r="J28" s="86"/>
      <c r="K28" s="63">
        <f>blad1!G88</f>
        <v>0</v>
      </c>
      <c r="L28" s="87"/>
      <c r="M28" s="87"/>
      <c r="N28" s="88">
        <f t="shared" si="0"/>
        <v>0</v>
      </c>
      <c r="O28" s="38">
        <f t="shared" si="1"/>
        <v>0</v>
      </c>
      <c r="P28" s="40">
        <f t="shared" si="2"/>
        <v>0</v>
      </c>
      <c r="Q28" s="37">
        <f t="shared" si="3"/>
        <v>0</v>
      </c>
      <c r="R28" s="87"/>
      <c r="S28" s="92"/>
      <c r="T28" s="92"/>
      <c r="U28" s="92"/>
    </row>
    <row r="29" spans="2:21" s="89" customFormat="1" ht="21.75" customHeight="1">
      <c r="B29" s="116">
        <f>blad1!B89</f>
        <v>0</v>
      </c>
      <c r="C29" s="79">
        <f>blad1!E89</f>
        <v>0</v>
      </c>
      <c r="D29" s="117"/>
      <c r="E29" s="118">
        <f>blad1!C89</f>
        <v>0</v>
      </c>
      <c r="F29" s="121">
        <f>blad1!D89</f>
        <v>0</v>
      </c>
      <c r="G29" s="94"/>
      <c r="H29" s="94"/>
      <c r="I29" s="95"/>
      <c r="J29" s="86"/>
      <c r="K29" s="63">
        <f>blad1!G89</f>
        <v>0</v>
      </c>
      <c r="L29" s="87"/>
      <c r="M29" s="87"/>
      <c r="N29" s="88">
        <f t="shared" si="0"/>
        <v>0</v>
      </c>
      <c r="O29" s="38">
        <f t="shared" si="1"/>
        <v>0</v>
      </c>
      <c r="P29" s="40">
        <f t="shared" si="2"/>
        <v>0</v>
      </c>
      <c r="Q29" s="37">
        <f t="shared" si="3"/>
        <v>0</v>
      </c>
      <c r="R29" s="87"/>
      <c r="S29" s="92"/>
      <c r="T29" s="92"/>
      <c r="U29" s="92"/>
    </row>
    <row r="30" spans="2:22" s="35" customFormat="1" ht="18" customHeight="1">
      <c r="B30" s="56"/>
      <c r="C30" s="56"/>
      <c r="D30" s="56"/>
      <c r="E30" s="56"/>
      <c r="F30" s="56"/>
      <c r="G30" s="59"/>
      <c r="H30" s="59"/>
      <c r="I30" s="59"/>
      <c r="J30" s="60"/>
      <c r="K30" s="59"/>
      <c r="L30" s="59"/>
      <c r="M30" s="59"/>
      <c r="N30" s="61"/>
      <c r="O30" s="61"/>
      <c r="P30" s="59"/>
      <c r="Q30" s="68"/>
      <c r="R30" s="60"/>
      <c r="S30" s="59"/>
      <c r="T30" s="59"/>
      <c r="U30" s="59"/>
      <c r="V30" s="59"/>
    </row>
    <row r="31" spans="2:25" ht="15" customHeight="1">
      <c r="B31" s="125" t="s">
        <v>52</v>
      </c>
      <c r="C31" s="126"/>
      <c r="D31" s="57"/>
      <c r="E31" s="59"/>
      <c r="F31" s="57"/>
      <c r="G31" s="60"/>
      <c r="H31" s="61"/>
      <c r="I31" s="59"/>
      <c r="J31" s="57"/>
      <c r="K31" s="57"/>
      <c r="L31" s="61"/>
      <c r="M31" s="143" t="s">
        <v>55</v>
      </c>
      <c r="N31" s="61"/>
      <c r="O31" s="59"/>
      <c r="P31" s="57"/>
      <c r="Q31" s="57"/>
      <c r="R31" s="61"/>
      <c r="T31" s="61"/>
      <c r="U31" s="62"/>
      <c r="V31" s="60"/>
      <c r="W31" s="61"/>
      <c r="X31" s="62"/>
      <c r="Y31" s="35"/>
    </row>
    <row r="32" spans="14:18" s="6" customFormat="1" ht="15" customHeight="1">
      <c r="N32" s="24"/>
      <c r="O32" s="24"/>
      <c r="Q32" s="67"/>
      <c r="R32" s="26"/>
    </row>
    <row r="33" spans="2:21" s="6" customFormat="1" ht="15" customHeight="1">
      <c r="B33" s="6" t="s">
        <v>18</v>
      </c>
      <c r="E33" s="128" t="s">
        <v>19</v>
      </c>
      <c r="G33" s="6" t="s">
        <v>19</v>
      </c>
      <c r="J33" s="24"/>
      <c r="L33" s="27" t="s">
        <v>20</v>
      </c>
      <c r="P33" s="6" t="s">
        <v>21</v>
      </c>
      <c r="Q33" s="25"/>
      <c r="S33" s="27" t="s">
        <v>22</v>
      </c>
      <c r="T33" s="26"/>
      <c r="U33" s="57"/>
    </row>
    <row r="34" spans="5:21" s="6" customFormat="1" ht="15" customHeight="1">
      <c r="E34" s="128"/>
      <c r="J34" s="24"/>
      <c r="L34" s="24"/>
      <c r="Q34" s="25"/>
      <c r="R34" s="24"/>
      <c r="S34" s="25"/>
      <c r="T34" s="26"/>
      <c r="U34" s="57"/>
    </row>
    <row r="35" spans="5:21" s="6" customFormat="1" ht="15" customHeight="1">
      <c r="E35" s="128"/>
      <c r="J35" s="24"/>
      <c r="L35" s="24"/>
      <c r="Q35" s="25"/>
      <c r="R35" s="24"/>
      <c r="S35" s="25"/>
      <c r="T35" s="26"/>
      <c r="U35" s="57"/>
    </row>
    <row r="36" spans="2:22" s="6" customFormat="1" ht="15" customHeight="1">
      <c r="B36" s="42"/>
      <c r="C36" s="42"/>
      <c r="D36" s="42"/>
      <c r="E36" s="129"/>
      <c r="F36" s="42"/>
      <c r="G36" s="42"/>
      <c r="H36" s="28"/>
      <c r="I36" s="28"/>
      <c r="J36" s="29"/>
      <c r="K36" s="28"/>
      <c r="L36" s="44"/>
      <c r="M36" s="28"/>
      <c r="N36" s="28"/>
      <c r="O36" s="28"/>
      <c r="P36" s="28"/>
      <c r="Q36" s="30"/>
      <c r="R36" s="29"/>
      <c r="S36" s="30"/>
      <c r="T36" s="31"/>
      <c r="U36" s="57"/>
      <c r="V36" s="57"/>
    </row>
    <row r="37" spans="5:22" s="6" customFormat="1" ht="15" customHeight="1">
      <c r="E37" s="128"/>
      <c r="J37" s="24"/>
      <c r="L37" s="24"/>
      <c r="Q37" s="25"/>
      <c r="R37" s="24"/>
      <c r="S37" s="25"/>
      <c r="T37" s="26"/>
      <c r="U37" s="57"/>
      <c r="V37" s="57"/>
    </row>
    <row r="38" spans="2:22" s="6" customFormat="1" ht="15" customHeight="1">
      <c r="B38" s="6" t="s">
        <v>23</v>
      </c>
      <c r="E38" s="128" t="s">
        <v>23</v>
      </c>
      <c r="G38" s="6" t="s">
        <v>23</v>
      </c>
      <c r="J38" s="24"/>
      <c r="L38" s="6" t="s">
        <v>23</v>
      </c>
      <c r="P38" s="6" t="s">
        <v>23</v>
      </c>
      <c r="Q38" s="25"/>
      <c r="S38" s="6" t="s">
        <v>23</v>
      </c>
      <c r="T38" s="26"/>
      <c r="U38" s="57"/>
      <c r="V38" s="57"/>
    </row>
    <row r="39" spans="5:22" s="6" customFormat="1" ht="15" customHeight="1">
      <c r="E39" s="128"/>
      <c r="F39"/>
      <c r="G39"/>
      <c r="J39"/>
      <c r="L39" s="24"/>
      <c r="Q39" s="25"/>
      <c r="R39" s="24"/>
      <c r="S39" s="25"/>
      <c r="T39" s="26"/>
      <c r="U39" s="57"/>
      <c r="V39" s="57"/>
    </row>
    <row r="40" spans="2:22" ht="15" customHeight="1">
      <c r="B40" s="46"/>
      <c r="C40" s="46"/>
      <c r="D40" s="17"/>
      <c r="E40" s="130"/>
      <c r="F40" s="11"/>
      <c r="G40" s="11"/>
      <c r="H40" s="17"/>
      <c r="I40" s="17"/>
      <c r="J40" s="11"/>
      <c r="K40" s="46"/>
      <c r="L40" s="32"/>
      <c r="M40" s="17"/>
      <c r="N40" s="17"/>
      <c r="O40" s="17"/>
      <c r="P40" s="17"/>
      <c r="Q40" s="33"/>
      <c r="R40" s="32"/>
      <c r="S40" s="33"/>
      <c r="T40" s="34"/>
      <c r="U40" s="35"/>
      <c r="V40" s="35"/>
    </row>
    <row r="41" ht="15" customHeight="1">
      <c r="V41" s="35"/>
    </row>
  </sheetData>
  <sheetProtection/>
  <hyperlinks>
    <hyperlink ref="M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2008-02-10T13:02:04Z</cp:lastPrinted>
  <dcterms:created xsi:type="dcterms:W3CDTF">2001-03-16T17:29:22Z</dcterms:created>
  <dcterms:modified xsi:type="dcterms:W3CDTF">2008-02-10T13:05:19Z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