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834" activeTab="0"/>
  </bookViews>
  <sheets>
    <sheet name="SL-LAG-senior" sheetId="1" r:id="rId1"/>
    <sheet name="SL-LAG-Ungdom-1" sheetId="2" r:id="rId2"/>
    <sheet name="SL-LAG-Ungdom-2" sheetId="3" r:id="rId3"/>
    <sheet name="bänk-lag-Senior" sheetId="4" r:id="rId4"/>
    <sheet name="bänk-lag-ungdom-1" sheetId="5" r:id="rId5"/>
    <sheet name="bänk-lag-Ungdom-2" sheetId="6" r:id="rId6"/>
    <sheet name="Koefficienter" sheetId="7" r:id="rId7"/>
  </sheets>
  <definedNames>
    <definedName name="_xlnm.Print_Area" localSheetId="3">'bänk-lag-Senior'!$A:$IV</definedName>
    <definedName name="_xlnm.Print_Area" localSheetId="4">'bänk-lag-ungdom-1'!$A:$IV</definedName>
    <definedName name="_xlnm.Print_Area" localSheetId="5">'bänk-lag-Ungdom-2'!$A:$IV</definedName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<sst xmlns="http://schemas.openxmlformats.org/spreadsheetml/2006/main" count="206" uniqueCount="53">
  <si>
    <t>BÄNKPRESS</t>
  </si>
  <si>
    <t>NAMN</t>
  </si>
  <si>
    <t>KLUBB</t>
  </si>
  <si>
    <t>Godk</t>
  </si>
  <si>
    <t>SENIOR</t>
  </si>
  <si>
    <t>SERIEPROTOKOLL</t>
  </si>
  <si>
    <t>JUNIOR</t>
  </si>
  <si>
    <t>VETERAN</t>
  </si>
  <si>
    <t>UNGDOM</t>
  </si>
  <si>
    <t>DAMER</t>
  </si>
  <si>
    <t>OMGÅNG</t>
  </si>
  <si>
    <t>DATUM</t>
  </si>
  <si>
    <t>DIV</t>
  </si>
  <si>
    <t>Licensnummer</t>
  </si>
  <si>
    <t>KROPPS</t>
  </si>
  <si>
    <t>KOEFF.</t>
  </si>
  <si>
    <t>BÄNK 1</t>
  </si>
  <si>
    <t>BÄNK 2</t>
  </si>
  <si>
    <t>BÄNK3</t>
  </si>
  <si>
    <t>BÄSTA BÄNK</t>
  </si>
  <si>
    <t>TOTALT POÄNG</t>
  </si>
  <si>
    <t>VIKT</t>
  </si>
  <si>
    <t>SUMMA LAGPOÄNG</t>
  </si>
  <si>
    <t>TÄVLINGSLEDARE</t>
  </si>
  <si>
    <t>BOKNR:</t>
  </si>
  <si>
    <t>STYRKELYFT</t>
  </si>
  <si>
    <t>BEN KILO</t>
  </si>
  <si>
    <t>BÄNK KILO</t>
  </si>
  <si>
    <t>MARK KILO</t>
  </si>
  <si>
    <t>Totalt kilo</t>
  </si>
  <si>
    <t>Wilks Formula for Men</t>
  </si>
  <si>
    <t>BWT</t>
  </si>
  <si>
    <t>TK Trossö</t>
  </si>
  <si>
    <t>2</t>
  </si>
  <si>
    <t>X</t>
  </si>
  <si>
    <t>BOK NR.</t>
  </si>
  <si>
    <t>Sven-Åke Albertsson</t>
  </si>
  <si>
    <t>Jörgen Almqvist</t>
  </si>
  <si>
    <t>TK Trossö Ungdom Lag 1.</t>
  </si>
  <si>
    <t>UNGDOM    Lag 1.</t>
  </si>
  <si>
    <t>UNGDOM  Lag 2.</t>
  </si>
  <si>
    <t>TK Trossö Ungdom Lag 2.</t>
  </si>
  <si>
    <t>Conny Andersson</t>
  </si>
  <si>
    <t>Tävlingsprotokoll sändes till: Svenska Styrkelyftförbundet,Munktellarenan, 63342 Eskilstuna</t>
  </si>
  <si>
    <t>E-Mail: styrkelyft@sormland.rf.se</t>
  </si>
  <si>
    <t>Erik Hjalmarsson</t>
  </si>
  <si>
    <t>Andreas Andersson</t>
  </si>
  <si>
    <t>Henrik Aringer</t>
  </si>
  <si>
    <t>2005-09-10</t>
  </si>
  <si>
    <t>(Veteran-SM)</t>
  </si>
  <si>
    <t>Per Johansson</t>
  </si>
  <si>
    <t>Alexander Albertsson</t>
  </si>
  <si>
    <t>Henrik Leandersson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</si>
</sst>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0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16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23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4" fontId="9" fillId="0" borderId="18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2" xfId="0" applyNumberFormat="1" applyFont="1" applyBorder="1" applyAlignment="1" applyProtection="1">
      <alignment horizontal="left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>
      <alignment horizontal="left"/>
    </xf>
    <xf numFmtId="164" fontId="4" fillId="0" borderId="25" xfId="0" applyNumberFormat="1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16" applyFont="1" applyAlignment="1">
      <alignment horizontal="left"/>
    </xf>
    <xf numFmtId="164" fontId="5" fillId="0" borderId="0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5" zoomScaleNormal="75" workbookViewId="0" topLeftCell="A1">
      <selection activeCell="L19" sqref="L19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 t="s">
        <v>34</v>
      </c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/>
      <c r="D4" s="32" t="s">
        <v>8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32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65" t="s">
        <v>12</v>
      </c>
      <c r="N8" s="10" t="s">
        <v>33</v>
      </c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820826</v>
      </c>
      <c r="B14" s="69"/>
      <c r="C14" s="70"/>
      <c r="D14" s="106" t="s">
        <v>50</v>
      </c>
      <c r="E14" s="69"/>
      <c r="F14" s="72"/>
      <c r="G14" s="73"/>
      <c r="H14" s="74">
        <v>80.45</v>
      </c>
      <c r="I14" s="105">
        <f>IF(H14&lt;&gt;0,VLOOKUP(INT(H14),Wilksmen,(H14-INT(H14))*10+2),0)</f>
        <v>0.6806</v>
      </c>
      <c r="J14" s="74">
        <v>120</v>
      </c>
      <c r="K14" s="74">
        <v>120</v>
      </c>
      <c r="L14" s="74">
        <v>210</v>
      </c>
      <c r="M14" s="104">
        <f>SUM(J14:L14)</f>
        <v>450</v>
      </c>
      <c r="N14" s="78">
        <f>SUM(M14*I14)</f>
        <v>306.27</v>
      </c>
      <c r="O14" s="71"/>
      <c r="P14" s="71"/>
      <c r="Q14" s="71"/>
      <c r="R14" s="71"/>
    </row>
    <row r="15" spans="1:18" s="79" customFormat="1" ht="39.75" customHeight="1">
      <c r="A15" s="80">
        <v>531124</v>
      </c>
      <c r="B15" s="71"/>
      <c r="C15" s="81"/>
      <c r="D15" s="82" t="s">
        <v>36</v>
      </c>
      <c r="E15" s="110" t="s">
        <v>49</v>
      </c>
      <c r="F15" s="84"/>
      <c r="G15" s="85"/>
      <c r="H15" s="86">
        <v>82.1</v>
      </c>
      <c r="I15" s="105">
        <f>IF(H15&lt;&gt;0,VLOOKUP(INT(H15),Wilksmen,(H15-INT(H15))*10+2),0)</f>
        <v>0.6719</v>
      </c>
      <c r="J15" s="86">
        <v>170</v>
      </c>
      <c r="K15" s="86">
        <v>105</v>
      </c>
      <c r="L15" s="86">
        <v>210</v>
      </c>
      <c r="M15" s="87">
        <f>SUM(J15:L15)</f>
        <v>485</v>
      </c>
      <c r="N15" s="78">
        <f>SUM(M15*I15)</f>
        <v>325.8715</v>
      </c>
      <c r="O15" s="84"/>
      <c r="P15" s="84"/>
      <c r="Q15" s="84"/>
      <c r="R15" s="84"/>
    </row>
    <row r="16" spans="1:18" s="79" customFormat="1" ht="39.75" customHeight="1">
      <c r="A16" s="82">
        <v>651110</v>
      </c>
      <c r="B16" s="83"/>
      <c r="C16" s="90"/>
      <c r="D16" s="82" t="s">
        <v>37</v>
      </c>
      <c r="E16" s="91"/>
      <c r="F16" s="91"/>
      <c r="G16" s="92"/>
      <c r="H16" s="86">
        <v>96.3</v>
      </c>
      <c r="I16" s="105">
        <f>IF(H16&lt;&gt;0,VLOOKUP(INT(H16),Wilksmen,(H16-INT(H16))*10+2),0)</f>
        <v>0.6183</v>
      </c>
      <c r="J16" s="86">
        <v>255</v>
      </c>
      <c r="K16" s="86">
        <v>157.5</v>
      </c>
      <c r="L16" s="86">
        <v>285</v>
      </c>
      <c r="M16" s="87">
        <f>SUM(J16:L16)</f>
        <v>697.5</v>
      </c>
      <c r="N16" s="78">
        <f>SUM(M16*I16)</f>
        <v>431.26424999999995</v>
      </c>
      <c r="O16" s="84"/>
      <c r="P16" s="84"/>
      <c r="Q16" s="84"/>
      <c r="R16" s="84"/>
    </row>
    <row r="17" spans="1:18" s="79" customFormat="1" ht="39.75" customHeight="1">
      <c r="A17" s="80">
        <v>850901</v>
      </c>
      <c r="B17" s="71"/>
      <c r="C17" s="81"/>
      <c r="D17" s="82" t="s">
        <v>45</v>
      </c>
      <c r="E17" s="84"/>
      <c r="F17" s="84"/>
      <c r="G17" s="85"/>
      <c r="H17" s="86">
        <v>101.05</v>
      </c>
      <c r="I17" s="105">
        <f>IF(H17&lt;&gt;0,VLOOKUP(INT(H17),Wilksmen,(H17-INT(H17))*10+2),0)</f>
        <v>0.6062</v>
      </c>
      <c r="J17" s="86">
        <v>150</v>
      </c>
      <c r="K17" s="86">
        <v>180</v>
      </c>
      <c r="L17" s="86">
        <v>150</v>
      </c>
      <c r="M17" s="87">
        <f>SUM(J17:L17)</f>
        <v>480</v>
      </c>
      <c r="N17" s="78">
        <f>SUM(M17*I17)</f>
        <v>290.976</v>
      </c>
      <c r="O17" s="84"/>
      <c r="P17" s="84"/>
      <c r="Q17" s="84"/>
      <c r="R17" s="84"/>
    </row>
    <row r="18" spans="1:18" s="79" customFormat="1" ht="39.75" customHeight="1">
      <c r="A18" s="82">
        <v>880403</v>
      </c>
      <c r="B18" s="83"/>
      <c r="C18" s="90"/>
      <c r="D18" s="82" t="s">
        <v>47</v>
      </c>
      <c r="E18" s="91"/>
      <c r="F18" s="91"/>
      <c r="G18" s="92"/>
      <c r="H18" s="86">
        <v>64.15</v>
      </c>
      <c r="I18" s="105">
        <f>IF(H18&lt;&gt;0,VLOOKUP(INT(H18),Wilksmen,(H18-INT(H18))*10+2),0)</f>
        <v>0.8046</v>
      </c>
      <c r="J18" s="86">
        <v>120</v>
      </c>
      <c r="K18" s="86">
        <v>70</v>
      </c>
      <c r="L18" s="86">
        <v>140</v>
      </c>
      <c r="M18" s="87">
        <f>SUM(J18:L18)</f>
        <v>330</v>
      </c>
      <c r="N18" s="78">
        <f>SUM(M18*I18)</f>
        <v>265.518</v>
      </c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1619.89975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75" zoomScaleNormal="75" workbookViewId="0" topLeftCell="A1">
      <selection activeCell="D17" sqref="D17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34</v>
      </c>
      <c r="D4" s="32" t="s">
        <v>39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38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65" t="s">
        <v>12</v>
      </c>
      <c r="N8" s="10"/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890820</v>
      </c>
      <c r="B14" s="69"/>
      <c r="C14" s="70"/>
      <c r="D14" s="68" t="s">
        <v>46</v>
      </c>
      <c r="E14" s="69"/>
      <c r="F14" s="72"/>
      <c r="G14" s="73"/>
      <c r="H14" s="74">
        <v>67.5</v>
      </c>
      <c r="I14" s="105">
        <f>IF(H14&lt;&gt;0,VLOOKUP(INT(H14),Wilksmen,(H14-INT(H14))*10+2),0)</f>
        <v>0.771</v>
      </c>
      <c r="J14" s="74">
        <v>110</v>
      </c>
      <c r="K14" s="74">
        <v>62.5</v>
      </c>
      <c r="L14" s="74">
        <v>152.5</v>
      </c>
      <c r="M14" s="104">
        <f>SUM(J14:L14)</f>
        <v>325</v>
      </c>
      <c r="N14" s="78">
        <f>SUM(M14*I14)</f>
        <v>250.57500000000002</v>
      </c>
      <c r="O14" s="71"/>
      <c r="P14" s="71"/>
      <c r="Q14" s="71"/>
      <c r="R14" s="71"/>
    </row>
    <row r="15" spans="1:18" s="79" customFormat="1" ht="39.75" customHeight="1">
      <c r="A15" s="80">
        <v>880606</v>
      </c>
      <c r="B15" s="71"/>
      <c r="C15" s="81"/>
      <c r="D15" s="82" t="s">
        <v>51</v>
      </c>
      <c r="E15" s="84"/>
      <c r="F15" s="84"/>
      <c r="G15" s="85"/>
      <c r="H15" s="86">
        <v>62.25</v>
      </c>
      <c r="I15" s="105">
        <f>IF(H15&lt;&gt;0,VLOOKUP(INT(H15),Wilksmen,(H15-INT(H15))*10+2),0)</f>
        <v>0.8258</v>
      </c>
      <c r="J15" s="86">
        <v>65</v>
      </c>
      <c r="K15" s="86">
        <v>60</v>
      </c>
      <c r="L15" s="86">
        <v>110</v>
      </c>
      <c r="M15" s="87">
        <f>SUM(J15:L15)</f>
        <v>235</v>
      </c>
      <c r="N15" s="78">
        <f>SUM(M15*I15)</f>
        <v>194.063</v>
      </c>
      <c r="O15" s="84"/>
      <c r="P15" s="84"/>
      <c r="Q15" s="84"/>
      <c r="R15" s="84"/>
    </row>
    <row r="16" spans="1:18" s="79" customFormat="1" ht="39.75" customHeight="1">
      <c r="A16" s="82">
        <v>880403</v>
      </c>
      <c r="B16" s="83"/>
      <c r="C16" s="90"/>
      <c r="D16" s="82" t="s">
        <v>47</v>
      </c>
      <c r="E16" s="91"/>
      <c r="F16" s="91"/>
      <c r="G16" s="92"/>
      <c r="H16" s="86">
        <v>64.15</v>
      </c>
      <c r="I16" s="105">
        <f>IF(H16&lt;&gt;0,VLOOKUP(INT(H16),Wilksmen,(H16-INT(H16))*10+2),0)</f>
        <v>0.8046</v>
      </c>
      <c r="J16" s="86">
        <v>120</v>
      </c>
      <c r="K16" s="86">
        <v>70</v>
      </c>
      <c r="L16" s="86">
        <v>140</v>
      </c>
      <c r="M16" s="87">
        <f>SUM(J16:L16)</f>
        <v>330</v>
      </c>
      <c r="N16" s="78">
        <f>SUM(M16*I16)</f>
        <v>265.518</v>
      </c>
      <c r="O16" s="84"/>
      <c r="P16" s="84"/>
      <c r="Q16" s="84"/>
      <c r="R16" s="84"/>
    </row>
    <row r="17" spans="1:18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/>
      <c r="J17" s="86"/>
      <c r="K17" s="86"/>
      <c r="L17" s="86"/>
      <c r="M17" s="87"/>
      <c r="N17" s="78"/>
      <c r="O17" s="84"/>
      <c r="P17" s="84"/>
      <c r="Q17" s="84"/>
      <c r="R17" s="84"/>
    </row>
    <row r="18" spans="1:18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/>
      <c r="J18" s="86"/>
      <c r="K18" s="86"/>
      <c r="L18" s="86"/>
      <c r="M18" s="87"/>
      <c r="N18" s="78"/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710.156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75" zoomScaleNormal="75" workbookViewId="0" topLeftCell="A1">
      <selection activeCell="H15" sqref="H15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34</v>
      </c>
      <c r="D4" s="32" t="s">
        <v>40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41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65" t="s">
        <v>12</v>
      </c>
      <c r="N8" s="10"/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890707</v>
      </c>
      <c r="B14" s="69"/>
      <c r="C14" s="70"/>
      <c r="D14" s="68" t="s">
        <v>52</v>
      </c>
      <c r="E14" s="69"/>
      <c r="F14" s="72"/>
      <c r="G14" s="73"/>
      <c r="H14" s="74">
        <v>73.2</v>
      </c>
      <c r="I14" s="105">
        <f>IF(H14&lt;&gt;0,VLOOKUP(INT(H14),Wilksmen,(H14-INT(H14))*10+2),0)</f>
        <v>0.7249</v>
      </c>
      <c r="J14" s="74">
        <v>85</v>
      </c>
      <c r="K14" s="74">
        <v>60</v>
      </c>
      <c r="L14" s="74">
        <v>120</v>
      </c>
      <c r="M14" s="104">
        <f>SUM(J14:L14)</f>
        <v>265</v>
      </c>
      <c r="N14" s="78">
        <f>SUM(M14*I14)</f>
        <v>192.0985</v>
      </c>
      <c r="O14" s="71"/>
      <c r="P14" s="71"/>
      <c r="Q14" s="71"/>
      <c r="R14" s="71"/>
    </row>
    <row r="15" spans="1:18" s="79" customFormat="1" ht="39.75" customHeight="1">
      <c r="A15" s="80"/>
      <c r="B15" s="71"/>
      <c r="C15" s="81"/>
      <c r="D15" s="82"/>
      <c r="E15" s="84"/>
      <c r="F15" s="84"/>
      <c r="G15" s="85"/>
      <c r="H15" s="86"/>
      <c r="I15" s="105">
        <f>IF(H15&lt;&gt;0,VLOOKUP(INT(H15),Wilksmen,(H15-INT(H15))*10+2),0)</f>
        <v>0</v>
      </c>
      <c r="J15" s="86"/>
      <c r="K15" s="86"/>
      <c r="L15" s="86"/>
      <c r="M15" s="87">
        <f>SUM(J15:L15)</f>
        <v>0</v>
      </c>
      <c r="N15" s="78">
        <f>SUM(M15*I15)</f>
        <v>0</v>
      </c>
      <c r="O15" s="84"/>
      <c r="P15" s="84"/>
      <c r="Q15" s="84"/>
      <c r="R15" s="84"/>
    </row>
    <row r="16" spans="1:18" s="79" customFormat="1" ht="39.75" customHeight="1">
      <c r="A16" s="82"/>
      <c r="B16" s="83"/>
      <c r="C16" s="90"/>
      <c r="D16" s="82"/>
      <c r="E16" s="91"/>
      <c r="F16" s="91"/>
      <c r="G16" s="92"/>
      <c r="H16" s="86"/>
      <c r="I16" s="105">
        <f>IF(H16&lt;&gt;0,VLOOKUP(INT(H16),Wilksmen,(H16-INT(H16))*10+2),0)</f>
        <v>0</v>
      </c>
      <c r="J16" s="86"/>
      <c r="K16" s="86"/>
      <c r="L16" s="86"/>
      <c r="M16" s="87">
        <f>SUM(J16:L16)</f>
        <v>0</v>
      </c>
      <c r="N16" s="78">
        <f>SUM(M16*I16)</f>
        <v>0</v>
      </c>
      <c r="O16" s="84"/>
      <c r="P16" s="84"/>
      <c r="Q16" s="84"/>
      <c r="R16" s="84"/>
    </row>
    <row r="17" spans="1:18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/>
      <c r="J17" s="86"/>
      <c r="K17" s="86"/>
      <c r="L17" s="86"/>
      <c r="M17" s="87"/>
      <c r="N17" s="78"/>
      <c r="O17" s="84"/>
      <c r="P17" s="84"/>
      <c r="Q17" s="84"/>
      <c r="R17" s="84"/>
    </row>
    <row r="18" spans="1:18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/>
      <c r="J18" s="86"/>
      <c r="K18" s="86"/>
      <c r="L18" s="86"/>
      <c r="M18" s="87"/>
      <c r="N18" s="78"/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192.0985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L19" sqref="L19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 t="s">
        <v>34</v>
      </c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/>
      <c r="D4" s="32" t="s">
        <v>8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32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7"/>
      <c r="O8" s="65" t="s">
        <v>12</v>
      </c>
      <c r="P8" s="10" t="s">
        <v>33</v>
      </c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82">
        <v>651110</v>
      </c>
      <c r="B14" s="83"/>
      <c r="C14" s="90"/>
      <c r="D14" s="82" t="s">
        <v>37</v>
      </c>
      <c r="E14" s="91"/>
      <c r="F14" s="91"/>
      <c r="G14" s="92"/>
      <c r="H14" s="86">
        <v>96.3</v>
      </c>
      <c r="I14" s="105">
        <f>IF(H14&lt;&gt;0,VLOOKUP(INT(H14),Wilksmen,(H14-INT(H14))*10+2),0)</f>
        <v>0.6183</v>
      </c>
      <c r="J14" s="74">
        <v>150</v>
      </c>
      <c r="K14" s="74">
        <v>157.5</v>
      </c>
      <c r="L14" s="74">
        <v>-162.5</v>
      </c>
      <c r="M14" s="75">
        <f>MAX(J14,K14,L14)</f>
        <v>157.5</v>
      </c>
      <c r="N14" s="76">
        <f>IF(M14&lt;0,0,M14)</f>
        <v>157.5</v>
      </c>
      <c r="O14" s="77">
        <f>SUM(N14)</f>
        <v>157.5</v>
      </c>
      <c r="P14" s="78">
        <f>SUM(O14*I14)</f>
        <v>97.38225</v>
      </c>
      <c r="Q14" s="71"/>
      <c r="R14" s="71"/>
      <c r="S14" s="71"/>
      <c r="T14" s="71"/>
    </row>
    <row r="15" spans="1:20" s="79" customFormat="1" ht="39.75" customHeight="1">
      <c r="A15" s="82">
        <v>590529</v>
      </c>
      <c r="B15" s="83"/>
      <c r="C15" s="90"/>
      <c r="D15" s="82" t="s">
        <v>42</v>
      </c>
      <c r="E15" s="91"/>
      <c r="F15" s="91"/>
      <c r="G15" s="92"/>
      <c r="H15" s="86">
        <v>84.95</v>
      </c>
      <c r="I15" s="105">
        <f>IF(H15&lt;&gt;0,VLOOKUP(INT(H15),Wilksmen,(H15-INT(H15))*10+2),0)</f>
        <v>0.6588</v>
      </c>
      <c r="J15" s="86">
        <v>160</v>
      </c>
      <c r="K15" s="86">
        <v>170</v>
      </c>
      <c r="L15" s="86">
        <v>-180</v>
      </c>
      <c r="M15" s="87">
        <f>MAX(J15,K15,L15)</f>
        <v>170</v>
      </c>
      <c r="N15" s="88">
        <f>IF(M15&lt;0,0,M15)</f>
        <v>170</v>
      </c>
      <c r="O15" s="89">
        <f>SUM(N15)</f>
        <v>170</v>
      </c>
      <c r="P15" s="78">
        <f>SUM(O15*I15)</f>
        <v>111.99600000000001</v>
      </c>
      <c r="Q15" s="84"/>
      <c r="R15" s="84"/>
      <c r="S15" s="84"/>
      <c r="T15" s="84"/>
    </row>
    <row r="16" spans="1:20" s="79" customFormat="1" ht="39.75" customHeight="1">
      <c r="A16" s="82">
        <v>850901</v>
      </c>
      <c r="B16" s="83"/>
      <c r="C16" s="90"/>
      <c r="D16" s="82" t="s">
        <v>45</v>
      </c>
      <c r="E16" s="91"/>
      <c r="F16" s="91"/>
      <c r="G16" s="92"/>
      <c r="H16" s="86">
        <v>101.1</v>
      </c>
      <c r="I16" s="105">
        <f>IF(H16&lt;&gt;0,VLOOKUP(INT(H16),Wilksmen,(H16-INT(H16))*10+2),0)</f>
        <v>0.606</v>
      </c>
      <c r="J16" s="86">
        <v>160</v>
      </c>
      <c r="K16" s="86">
        <v>170</v>
      </c>
      <c r="L16" s="86">
        <v>180</v>
      </c>
      <c r="M16" s="87">
        <f>MAX(J16,K16,L16)</f>
        <v>180</v>
      </c>
      <c r="N16" s="88">
        <f>IF(M16&lt;0,0,M16)</f>
        <v>180</v>
      </c>
      <c r="O16" s="89">
        <f>SUM(N16)</f>
        <v>180</v>
      </c>
      <c r="P16" s="78">
        <f>SUM(O16*I16)</f>
        <v>109.08</v>
      </c>
      <c r="Q16" s="84"/>
      <c r="R16" s="84"/>
      <c r="S16" s="84"/>
      <c r="T16" s="84"/>
    </row>
    <row r="17" spans="1:20" s="79" customFormat="1" ht="39.75" customHeight="1">
      <c r="A17" s="82">
        <v>820826</v>
      </c>
      <c r="B17" s="83"/>
      <c r="C17" s="90"/>
      <c r="D17" s="82" t="s">
        <v>50</v>
      </c>
      <c r="E17" s="91"/>
      <c r="F17" s="91"/>
      <c r="G17" s="92"/>
      <c r="H17" s="86">
        <v>80.45</v>
      </c>
      <c r="I17" s="105">
        <f>IF(H17&lt;&gt;0,VLOOKUP(INT(H17),Wilksmen,(H17-INT(H17))*10+2),0)</f>
        <v>0.6806</v>
      </c>
      <c r="J17" s="86">
        <v>120</v>
      </c>
      <c r="K17" s="86">
        <v>-130</v>
      </c>
      <c r="L17" s="86">
        <v>-130</v>
      </c>
      <c r="M17" s="87">
        <f>MAX(J17,K17,L17)</f>
        <v>120</v>
      </c>
      <c r="N17" s="88">
        <f>IF(M17&lt;0,0,M17)</f>
        <v>120</v>
      </c>
      <c r="O17" s="89">
        <f>SUM(N17)</f>
        <v>120</v>
      </c>
      <c r="P17" s="78">
        <f>SUM(O17*I17)</f>
        <v>81.672</v>
      </c>
      <c r="Q17" s="84"/>
      <c r="R17" s="84"/>
      <c r="S17" s="84"/>
      <c r="T17" s="84"/>
    </row>
    <row r="18" spans="1:20" s="79" customFormat="1" ht="39.75" customHeight="1">
      <c r="A18" s="68">
        <v>880403</v>
      </c>
      <c r="B18" s="69"/>
      <c r="C18" s="70"/>
      <c r="D18" s="68" t="s">
        <v>47</v>
      </c>
      <c r="E18" s="69"/>
      <c r="F18" s="72"/>
      <c r="G18" s="73"/>
      <c r="H18" s="74">
        <v>64.15</v>
      </c>
      <c r="I18" s="105">
        <f>IF(H18&lt;&gt;0,VLOOKUP(INT(H18),Wilksmen,(H18-INT(H18))*10+2),0)</f>
        <v>0.8046</v>
      </c>
      <c r="J18" s="86">
        <v>70</v>
      </c>
      <c r="K18" s="86">
        <v>-77.5</v>
      </c>
      <c r="L18" s="86">
        <v>-77.5</v>
      </c>
      <c r="M18" s="87">
        <f>MAX(J18,K18,L18)</f>
        <v>70</v>
      </c>
      <c r="N18" s="88">
        <f>IF(M18&lt;0,0,M18)</f>
        <v>70</v>
      </c>
      <c r="O18" s="87">
        <f>SUM(N18)</f>
        <v>70</v>
      </c>
      <c r="P18" s="99">
        <f>SUM(O18*I18)</f>
        <v>56.321999999999996</v>
      </c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456.45225000000005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H17" sqref="H17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 t="s">
        <v>34</v>
      </c>
      <c r="D4" s="32" t="s">
        <v>39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38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7"/>
      <c r="O8" s="65" t="s">
        <v>12</v>
      </c>
      <c r="P8" s="10"/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68">
        <v>890820</v>
      </c>
      <c r="B14" s="69"/>
      <c r="C14" s="70"/>
      <c r="D14" s="68" t="s">
        <v>46</v>
      </c>
      <c r="E14" s="69"/>
      <c r="F14" s="72"/>
      <c r="G14" s="73"/>
      <c r="H14" s="74">
        <v>67.5</v>
      </c>
      <c r="I14" s="105">
        <f>IF(H14&lt;&gt;0,VLOOKUP(INT(H14),Wilksmen,(H14-INT(H14))*10+2),0)</f>
        <v>0.771</v>
      </c>
      <c r="J14" s="74">
        <v>-50</v>
      </c>
      <c r="K14" s="74">
        <v>55</v>
      </c>
      <c r="L14" s="74">
        <v>62.5</v>
      </c>
      <c r="M14" s="75">
        <f>MAX(J14,K14,L14)</f>
        <v>62.5</v>
      </c>
      <c r="N14" s="76">
        <f>IF(M14&lt;0,0,M14)</f>
        <v>62.5</v>
      </c>
      <c r="O14" s="77">
        <f>SUM(N14)</f>
        <v>62.5</v>
      </c>
      <c r="P14" s="78">
        <f>SUM(O14*I14)</f>
        <v>48.1875</v>
      </c>
      <c r="Q14" s="71"/>
      <c r="R14" s="71"/>
      <c r="S14" s="71"/>
      <c r="T14" s="71"/>
    </row>
    <row r="15" spans="1:20" s="79" customFormat="1" ht="39.75" customHeight="1">
      <c r="A15" s="80">
        <v>880606</v>
      </c>
      <c r="B15" s="71"/>
      <c r="C15" s="81"/>
      <c r="D15" s="82" t="s">
        <v>51</v>
      </c>
      <c r="E15" s="84"/>
      <c r="F15" s="84"/>
      <c r="G15" s="85"/>
      <c r="H15" s="86">
        <v>62.25</v>
      </c>
      <c r="I15" s="105">
        <f>IF(H15&lt;&gt;0,VLOOKUP(INT(H15),Wilksmen,(H15-INT(H15))*10+2),0)</f>
        <v>0.8258</v>
      </c>
      <c r="J15" s="86">
        <v>55</v>
      </c>
      <c r="K15" s="86">
        <v>60</v>
      </c>
      <c r="L15" s="86">
        <v>-67.5</v>
      </c>
      <c r="M15" s="87">
        <f>MAX(J15,K15,L15)</f>
        <v>60</v>
      </c>
      <c r="N15" s="88">
        <f>IF(M15&lt;0,0,M15)</f>
        <v>60</v>
      </c>
      <c r="O15" s="89">
        <f>SUM(N15)</f>
        <v>60</v>
      </c>
      <c r="P15" s="78">
        <f>SUM(O15*I15)</f>
        <v>49.548</v>
      </c>
      <c r="Q15" s="84"/>
      <c r="R15" s="84"/>
      <c r="S15" s="84"/>
      <c r="T15" s="84"/>
    </row>
    <row r="16" spans="1:20" s="79" customFormat="1" ht="39.75" customHeight="1">
      <c r="A16" s="82">
        <v>880403</v>
      </c>
      <c r="B16" s="83"/>
      <c r="C16" s="90"/>
      <c r="D16" s="82" t="s">
        <v>47</v>
      </c>
      <c r="E16" s="91"/>
      <c r="F16" s="91"/>
      <c r="G16" s="92"/>
      <c r="H16" s="86">
        <v>64.15</v>
      </c>
      <c r="I16" s="105">
        <f>IF(H16&lt;&gt;0,VLOOKUP(INT(H16),Wilksmen,(H16-INT(H16))*10+2),0)</f>
        <v>0.8046</v>
      </c>
      <c r="J16" s="86">
        <v>70</v>
      </c>
      <c r="K16" s="86">
        <v>-77.5</v>
      </c>
      <c r="L16" s="86">
        <v>-77.5</v>
      </c>
      <c r="M16" s="87">
        <f>MAX(J16,K16,L16)</f>
        <v>70</v>
      </c>
      <c r="N16" s="88">
        <f>IF(M16&lt;0,0,M16)</f>
        <v>70</v>
      </c>
      <c r="O16" s="89">
        <f>SUM(N16)</f>
        <v>70</v>
      </c>
      <c r="P16" s="78">
        <f>SUM(O16*I16)</f>
        <v>56.321999999999996</v>
      </c>
      <c r="Q16" s="84"/>
      <c r="R16" s="84"/>
      <c r="S16" s="84"/>
      <c r="T16" s="84"/>
    </row>
    <row r="17" spans="1:20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/>
      <c r="J17" s="86"/>
      <c r="K17" s="86"/>
      <c r="L17" s="86"/>
      <c r="M17" s="87"/>
      <c r="N17" s="88"/>
      <c r="O17" s="89"/>
      <c r="P17" s="78"/>
      <c r="Q17" s="84"/>
      <c r="R17" s="84"/>
      <c r="S17" s="84"/>
      <c r="T17" s="84"/>
    </row>
    <row r="18" spans="1:20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/>
      <c r="J18" s="86"/>
      <c r="K18" s="86"/>
      <c r="L18" s="86"/>
      <c r="M18" s="87"/>
      <c r="N18" s="88"/>
      <c r="O18" s="87"/>
      <c r="P18" s="99"/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154.0575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L15" sqref="L15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 t="s">
        <v>34</v>
      </c>
      <c r="D4" s="32" t="s">
        <v>40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41</v>
      </c>
      <c r="E8" s="9"/>
      <c r="F8" s="65" t="s">
        <v>10</v>
      </c>
      <c r="G8" s="8"/>
      <c r="H8" s="103">
        <v>3</v>
      </c>
      <c r="J8" s="65" t="s">
        <v>11</v>
      </c>
      <c r="K8" s="8" t="s">
        <v>48</v>
      </c>
      <c r="L8" s="8"/>
      <c r="M8" s="7"/>
      <c r="O8" s="65" t="s">
        <v>12</v>
      </c>
      <c r="P8" s="10"/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43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44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68">
        <v>890707</v>
      </c>
      <c r="B14" s="69"/>
      <c r="C14" s="70"/>
      <c r="D14" s="68" t="s">
        <v>52</v>
      </c>
      <c r="E14" s="69"/>
      <c r="F14" s="72"/>
      <c r="G14" s="73"/>
      <c r="H14" s="74">
        <v>73.2</v>
      </c>
      <c r="I14" s="105">
        <f>IF(H14&lt;&gt;0,VLOOKUP(INT(H14),Wilksmen,(H14-INT(H14))*10+2),0)</f>
        <v>0.7249</v>
      </c>
      <c r="J14" s="74">
        <v>55</v>
      </c>
      <c r="K14" s="74">
        <v>60</v>
      </c>
      <c r="L14" s="74">
        <v>-62.5</v>
      </c>
      <c r="M14" s="75">
        <f>MAX(J14,K14,L14)</f>
        <v>60</v>
      </c>
      <c r="N14" s="76">
        <f>IF(M14&lt;0,0,M14)</f>
        <v>60</v>
      </c>
      <c r="O14" s="77">
        <f>SUM(N14)</f>
        <v>60</v>
      </c>
      <c r="P14" s="78">
        <f>SUM(O14*I14)</f>
        <v>43.494</v>
      </c>
      <c r="Q14" s="71"/>
      <c r="R14" s="71"/>
      <c r="S14" s="71"/>
      <c r="T14" s="71"/>
    </row>
    <row r="15" spans="1:20" s="79" customFormat="1" ht="39.75" customHeight="1">
      <c r="A15" s="80"/>
      <c r="B15" s="71"/>
      <c r="C15" s="81"/>
      <c r="D15" s="82"/>
      <c r="E15" s="84"/>
      <c r="F15" s="84"/>
      <c r="G15" s="85"/>
      <c r="H15" s="86"/>
      <c r="I15" s="105">
        <f>IF(H15&lt;&gt;0,VLOOKUP(INT(H15),Wilksmen,(H15-INT(H15))*10+2),0)</f>
        <v>0</v>
      </c>
      <c r="J15" s="86"/>
      <c r="K15" s="86"/>
      <c r="L15" s="86"/>
      <c r="M15" s="87">
        <f>MAX(J15,K15,L15)</f>
        <v>0</v>
      </c>
      <c r="N15" s="88">
        <f>IF(M15&lt;0,0,M15)</f>
        <v>0</v>
      </c>
      <c r="O15" s="89">
        <f>SUM(N15)</f>
        <v>0</v>
      </c>
      <c r="P15" s="78">
        <f>SUM(O15*I15)</f>
        <v>0</v>
      </c>
      <c r="Q15" s="84"/>
      <c r="R15" s="84"/>
      <c r="S15" s="84"/>
      <c r="T15" s="84"/>
    </row>
    <row r="16" spans="1:20" s="79" customFormat="1" ht="39.75" customHeight="1">
      <c r="A16" s="82"/>
      <c r="B16" s="83"/>
      <c r="C16" s="90"/>
      <c r="D16" s="82"/>
      <c r="E16" s="91"/>
      <c r="F16" s="91"/>
      <c r="G16" s="92"/>
      <c r="H16" s="86"/>
      <c r="I16" s="105">
        <f>IF(H16&lt;&gt;0,VLOOKUP(INT(H16),Wilksmen,(H16-INT(H16))*10+2),0)</f>
        <v>0</v>
      </c>
      <c r="J16" s="86"/>
      <c r="K16" s="86"/>
      <c r="L16" s="86"/>
      <c r="M16" s="87">
        <f>MAX(J16,K16,L16)</f>
        <v>0</v>
      </c>
      <c r="N16" s="88">
        <f>IF(M16&lt;0,0,M16)</f>
        <v>0</v>
      </c>
      <c r="O16" s="89">
        <f>SUM(N16)</f>
        <v>0</v>
      </c>
      <c r="P16" s="78">
        <f>SUM(O16*I16)</f>
        <v>0</v>
      </c>
      <c r="Q16" s="84"/>
      <c r="R16" s="84"/>
      <c r="S16" s="84"/>
      <c r="T16" s="84"/>
    </row>
    <row r="17" spans="1:20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/>
      <c r="J17" s="86"/>
      <c r="K17" s="86"/>
      <c r="L17" s="86"/>
      <c r="M17" s="87"/>
      <c r="N17" s="88"/>
      <c r="O17" s="89"/>
      <c r="P17" s="78"/>
      <c r="Q17" s="84"/>
      <c r="R17" s="84"/>
      <c r="S17" s="84"/>
      <c r="T17" s="84"/>
    </row>
    <row r="18" spans="1:20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/>
      <c r="J18" s="86"/>
      <c r="K18" s="86"/>
      <c r="L18" s="86"/>
      <c r="M18" s="87"/>
      <c r="N18" s="88"/>
      <c r="O18" s="87"/>
      <c r="P18" s="99"/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43.494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30</v>
      </c>
    </row>
    <row r="2" spans="1:11" ht="12.75">
      <c r="A2" t="s">
        <v>31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2005-09-10T16:34:00Z</cp:lastPrinted>
  <dcterms:created xsi:type="dcterms:W3CDTF">2001-03-16T17:29:22Z</dcterms:created>
  <dcterms:modified xsi:type="dcterms:W3CDTF">2005-09-11T11:26:09Z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